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60" yWindow="330" windowWidth="19320" windowHeight="11085"/>
  </bookViews>
  <sheets>
    <sheet name="Data Sheet" sheetId="1" r:id="rId1"/>
    <sheet name="Glass Order Template" sheetId="4" r:id="rId2"/>
    <sheet name="Cutting - Machining" sheetId="3" r:id="rId3"/>
    <sheet name="Sheet1" sheetId="5" state="hidden" r:id="rId4"/>
  </sheets>
  <definedNames>
    <definedName name="_xlnm._FilterDatabase" localSheetId="1" hidden="1">'Glass Order Template'!$W$14:$W$14</definedName>
    <definedName name="_xlnm.Print_Area" localSheetId="0">'Data Sheet'!$B$4:$AA$40</definedName>
    <definedName name="_xlnm.Print_Area" localSheetId="1">'Glass Order Template'!$B$4:$AB$43</definedName>
    <definedName name="tick">'Data Sheet'!$AA$38</definedName>
  </definedNames>
  <calcPr calcId="145621"/>
</workbook>
</file>

<file path=xl/calcChain.xml><?xml version="1.0" encoding="utf-8"?>
<calcChain xmlns="http://schemas.openxmlformats.org/spreadsheetml/2006/main">
  <c r="P30" i="1" l="1"/>
  <c r="I16" i="3" l="1"/>
  <c r="E42" i="4" l="1"/>
  <c r="F21" i="3" l="1"/>
  <c r="F20" i="3"/>
  <c r="F19" i="3"/>
  <c r="F18" i="3"/>
  <c r="O19" i="4"/>
  <c r="F12" i="3" l="1"/>
  <c r="F13" i="3"/>
  <c r="F14" i="3"/>
  <c r="F15" i="3"/>
  <c r="F16" i="3"/>
  <c r="U19" i="4" l="1"/>
  <c r="Q19" i="4"/>
  <c r="W19" i="4"/>
  <c r="S19" i="4"/>
  <c r="G15" i="3" l="1"/>
  <c r="G5" i="3" l="1"/>
  <c r="J5" i="3"/>
  <c r="H5" i="3"/>
  <c r="B1" i="3"/>
  <c r="I5" i="3" l="1"/>
  <c r="Z19" i="4" l="1"/>
  <c r="L19" i="4" l="1"/>
  <c r="F6" i="4" l="1"/>
  <c r="B42" i="4" l="1"/>
  <c r="B39" i="1"/>
  <c r="H42" i="4"/>
  <c r="G21" i="3"/>
  <c r="G19" i="3"/>
  <c r="G20" i="3"/>
  <c r="G18" i="3"/>
  <c r="G16" i="3"/>
  <c r="G14" i="3"/>
  <c r="G13" i="3"/>
  <c r="G12" i="3"/>
  <c r="O42" i="4"/>
  <c r="X42" i="4"/>
  <c r="H43" i="4"/>
  <c r="C8" i="3"/>
  <c r="C7" i="3"/>
  <c r="C6" i="3"/>
  <c r="C5" i="3"/>
</calcChain>
</file>

<file path=xl/sharedStrings.xml><?xml version="1.0" encoding="utf-8"?>
<sst xmlns="http://schemas.openxmlformats.org/spreadsheetml/2006/main" count="97" uniqueCount="81">
  <si>
    <t>REV</t>
  </si>
  <si>
    <t>PART NUMBER</t>
  </si>
  <si>
    <t>Order Template</t>
  </si>
  <si>
    <t>NOTES</t>
  </si>
  <si>
    <t>Project Name</t>
  </si>
  <si>
    <t>Client Order No.</t>
  </si>
  <si>
    <t>OP Sales Order No.</t>
  </si>
  <si>
    <t>COLOUR</t>
  </si>
  <si>
    <t>RAL 9010 - White (30%)</t>
  </si>
  <si>
    <t>EP 903362 - Silver (30%)</t>
  </si>
  <si>
    <t>SELECT</t>
  </si>
  <si>
    <t>DIM  A</t>
  </si>
  <si>
    <t>QUANTITY</t>
  </si>
  <si>
    <t>ü</t>
  </si>
  <si>
    <t>SPPC - Special Powdercoat</t>
  </si>
  <si>
    <t>Glass Order Template</t>
  </si>
  <si>
    <t>Cutting List</t>
  </si>
  <si>
    <t>Client Name</t>
  </si>
  <si>
    <t>Part</t>
  </si>
  <si>
    <t>Description</t>
  </si>
  <si>
    <t>Cutting Length</t>
  </si>
  <si>
    <t>Quantity</t>
  </si>
  <si>
    <t>Drawing No.</t>
  </si>
  <si>
    <t>Stile (A)</t>
  </si>
  <si>
    <t>Stile (B)</t>
  </si>
  <si>
    <t>Internal use only</t>
  </si>
  <si>
    <t>Stile Cap</t>
  </si>
  <si>
    <t>Rail (A)</t>
  </si>
  <si>
    <t>Top Rail Part A</t>
  </si>
  <si>
    <t>Rail (B)</t>
  </si>
  <si>
    <t>Top Rail Part B</t>
  </si>
  <si>
    <t>Bottom Rail Part A</t>
  </si>
  <si>
    <t>Bottom Rail Part B</t>
  </si>
  <si>
    <t>1. Prices Include: Door Framework, Glass,  Lock and Euro Cylinder</t>
  </si>
  <si>
    <t>● To complete the template, input data into the YELLOW highlighted sections of the tables below.</t>
  </si>
  <si>
    <t>● Variations on the standard O/A door width will be subject to a price surcharge.</t>
  </si>
  <si>
    <t>Glass:  12mm Thick Clear Toughened, Heat Soaked, Polished All Round</t>
  </si>
  <si>
    <t>DOOR NUMBER</t>
  </si>
  <si>
    <t>LOW IRON GLASS</t>
  </si>
  <si>
    <t>Yes</t>
  </si>
  <si>
    <t>LOW IRON</t>
  </si>
  <si>
    <t>DIM A</t>
  </si>
  <si>
    <t>2. Frame colour finish: Powdercoat standard RAL reference</t>
  </si>
  <si>
    <r>
      <t xml:space="preserve">3. Low Iron Glass: Is </t>
    </r>
    <r>
      <rPr>
        <b/>
        <sz val="10"/>
        <rFont val="Arial"/>
        <family val="2"/>
      </rPr>
      <t>not included.</t>
    </r>
    <r>
      <rPr>
        <sz val="10"/>
        <rFont val="Arial"/>
        <family val="2"/>
      </rPr>
      <t xml:space="preserve"> If required it is subject to a price surcharge</t>
    </r>
  </si>
  <si>
    <r>
      <t xml:space="preserve">4. Manifestation: Is </t>
    </r>
    <r>
      <rPr>
        <b/>
        <sz val="10"/>
        <rFont val="Arial"/>
        <family val="2"/>
      </rPr>
      <t>not included.</t>
    </r>
    <r>
      <rPr>
        <sz val="10"/>
        <rFont val="Arial"/>
        <family val="2"/>
      </rPr>
      <t xml:space="preserve"> If required it is subject to a price surcharge</t>
    </r>
  </si>
  <si>
    <t>5. Prices Exclude: Roller Carriage Sets, Pull Handles, Delivery, VAT.</t>
  </si>
  <si>
    <t>Front Closing Stile Part A</t>
  </si>
  <si>
    <t>Front Closing Stile Part B</t>
  </si>
  <si>
    <t>0346-003</t>
  </si>
  <si>
    <t>0347-003</t>
  </si>
  <si>
    <t>Front Closing Stile Cap (Bottom)</t>
  </si>
  <si>
    <t>Front Closing Stile Cap (Top)</t>
  </si>
  <si>
    <t>0434-002</t>
  </si>
  <si>
    <t>0434-003</t>
  </si>
  <si>
    <t>DIM  W</t>
  </si>
  <si>
    <t>DIM  F</t>
  </si>
  <si>
    <t>DIM  G</t>
  </si>
  <si>
    <t>DIM  J</t>
  </si>
  <si>
    <t>DIM W</t>
  </si>
  <si>
    <t>DIM K</t>
  </si>
  <si>
    <t>DIM G</t>
  </si>
  <si>
    <t>Dim L</t>
  </si>
  <si>
    <t>0202-003</t>
  </si>
  <si>
    <t>0203-003</t>
  </si>
  <si>
    <t>Material</t>
  </si>
  <si>
    <t>Elite Aero PSD, With Hook Lock</t>
  </si>
  <si>
    <t xml:space="preserve">Stile </t>
  </si>
  <si>
    <t>Pocket Side Stile</t>
  </si>
  <si>
    <t>AK</t>
  </si>
  <si>
    <t>RAL 9005 - Black (30%)</t>
  </si>
  <si>
    <r>
      <rPr>
        <sz val="9"/>
        <rFont val="Calibri"/>
        <family val="2"/>
      </rPr>
      <t>●</t>
    </r>
    <r>
      <rPr>
        <sz val="9"/>
        <rFont val="Arial"/>
        <family val="2"/>
      </rPr>
      <t xml:space="preserve"> Standard Inside door frame width = </t>
    </r>
    <r>
      <rPr>
        <b/>
        <sz val="9"/>
        <rFont val="Arial"/>
        <family val="2"/>
      </rPr>
      <t>1000mm</t>
    </r>
    <r>
      <rPr>
        <sz val="9"/>
        <rFont val="Arial"/>
        <family val="2"/>
      </rPr>
      <t xml:space="preserve">. Standard O/A door width (DIM W) = </t>
    </r>
    <r>
      <rPr>
        <b/>
        <sz val="9"/>
        <rFont val="Arial"/>
        <family val="2"/>
      </rPr>
      <t>1056mm</t>
    </r>
    <r>
      <rPr>
        <sz val="9"/>
        <rFont val="Arial"/>
        <family val="2"/>
      </rPr>
      <t>.</t>
    </r>
  </si>
  <si>
    <r>
      <rPr>
        <sz val="9"/>
        <rFont val="Calibri"/>
        <family val="2"/>
      </rPr>
      <t>●</t>
    </r>
    <r>
      <rPr>
        <sz val="9"/>
        <rFont val="Arial"/>
        <family val="2"/>
      </rPr>
      <t xml:space="preserve"> Maximum height = </t>
    </r>
    <r>
      <rPr>
        <b/>
        <sz val="9"/>
        <rFont val="Arial"/>
        <family val="2"/>
      </rPr>
      <t>3000mm</t>
    </r>
    <r>
      <rPr>
        <sz val="9"/>
        <rFont val="Arial"/>
        <family val="2"/>
      </rPr>
      <t xml:space="preserve">. Minimum door width = </t>
    </r>
    <r>
      <rPr>
        <b/>
        <sz val="9"/>
        <rFont val="Arial"/>
        <family val="2"/>
      </rPr>
      <t>1031mm</t>
    </r>
    <r>
      <rPr>
        <sz val="9"/>
        <rFont val="Arial"/>
        <family val="2"/>
      </rPr>
      <t xml:space="preserve"> / Maximum door width = </t>
    </r>
    <r>
      <rPr>
        <b/>
        <sz val="9"/>
        <rFont val="Arial"/>
        <family val="2"/>
      </rPr>
      <t>1200mm</t>
    </r>
  </si>
  <si>
    <t>OT.68.5.24.G</t>
  </si>
  <si>
    <r>
      <t xml:space="preserve">• Colour finish (Powdercoat): </t>
    </r>
    <r>
      <rPr>
        <i/>
        <sz val="9"/>
        <rFont val="Arial"/>
        <family val="2"/>
      </rPr>
      <t>Please tick one box below only</t>
    </r>
  </si>
  <si>
    <t>Select Base Track Depth Used</t>
  </si>
  <si>
    <t>50mm</t>
  </si>
  <si>
    <t>25mm</t>
  </si>
  <si>
    <t>No</t>
  </si>
  <si>
    <t>0347-004</t>
  </si>
  <si>
    <t>0346-004</t>
  </si>
  <si>
    <t>100093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</si>
</sst>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000000000"/>
  </numFmts>
  <fonts count="32" x14ac:knownFonts="1">
    <font>
      <sz val="10"/>
      <name val="Arial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9"/>
      <name val="Wingdings"/>
      <charset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9"/>
      <name val="Wingdings"/>
      <charset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name val="Calibri"/>
      <family val="2"/>
    </font>
    <font>
      <sz val="12"/>
      <name val="Arial"/>
      <family val="2"/>
    </font>
    <font>
      <sz val="20"/>
      <name val="Wingdings"/>
      <charset val="2"/>
    </font>
    <font>
      <sz val="8"/>
      <color theme="0"/>
      <name val="Arial"/>
      <family val="2"/>
    </font>
    <font>
      <b/>
      <sz val="8"/>
      <name val="Wingdings"/>
      <charset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Protection="1"/>
    <xf numFmtId="0" fontId="9" fillId="0" borderId="0" xfId="0" applyFont="1" applyFill="1" applyBorder="1" applyAlignment="1">
      <alignment vertical="center"/>
    </xf>
    <xf numFmtId="0" fontId="0" fillId="0" borderId="0" xfId="0" applyFill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/>
    <xf numFmtId="0" fontId="13" fillId="0" borderId="0" xfId="0" quotePrefix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9" xfId="0" applyFill="1" applyBorder="1"/>
    <xf numFmtId="0" fontId="7" fillId="0" borderId="10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 applyProtection="1"/>
    <xf numFmtId="0" fontId="0" fillId="0" borderId="1" xfId="0" applyFill="1" applyBorder="1" applyProtection="1"/>
    <xf numFmtId="0" fontId="0" fillId="0" borderId="14" xfId="0" applyFill="1" applyBorder="1" applyProtection="1"/>
    <xf numFmtId="0" fontId="9" fillId="0" borderId="9" xfId="0" applyFont="1" applyFill="1" applyBorder="1" applyAlignment="1">
      <alignment vertical="center"/>
    </xf>
    <xf numFmtId="0" fontId="0" fillId="0" borderId="0" xfId="0" applyBorder="1" applyAlignment="1"/>
    <xf numFmtId="0" fontId="0" fillId="0" borderId="9" xfId="0" applyBorder="1" applyAlignment="1"/>
    <xf numFmtId="0" fontId="5" fillId="0" borderId="14" xfId="0" applyFont="1" applyFill="1" applyBorder="1" applyProtection="1"/>
    <xf numFmtId="0" fontId="10" fillId="0" borderId="9" xfId="0" applyFont="1" applyFill="1" applyBorder="1" applyAlignment="1" applyProtection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0" fillId="0" borderId="9" xfId="0" applyFill="1" applyBorder="1" applyAlignment="1" applyProtection="1"/>
    <xf numFmtId="0" fontId="0" fillId="0" borderId="9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center"/>
    </xf>
    <xf numFmtId="0" fontId="0" fillId="0" borderId="9" xfId="0" applyFill="1" applyBorder="1" applyProtection="1"/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Protection="1"/>
    <xf numFmtId="0" fontId="0" fillId="0" borderId="15" xfId="0" applyFill="1" applyBorder="1" applyProtection="1"/>
    <xf numFmtId="0" fontId="0" fillId="0" borderId="11" xfId="0" applyFill="1" applyBorder="1" applyProtection="1"/>
    <xf numFmtId="0" fontId="0" fillId="0" borderId="11" xfId="0" applyFill="1" applyBorder="1" applyAlignment="1" applyProtection="1"/>
    <xf numFmtId="0" fontId="1" fillId="0" borderId="11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0" fillId="0" borderId="12" xfId="0" applyFill="1" applyBorder="1" applyProtection="1"/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/>
    <xf numFmtId="0" fontId="0" fillId="0" borderId="0" xfId="0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/>
    <xf numFmtId="0" fontId="17" fillId="0" borderId="0" xfId="0" applyFont="1" applyAlignment="1">
      <alignment horizontal="right"/>
    </xf>
    <xf numFmtId="0" fontId="0" fillId="0" borderId="17" xfId="0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Alignment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6" fillId="0" borderId="0" xfId="0" applyFont="1" applyAlignment="1" applyProtection="1"/>
    <xf numFmtId="0" fontId="22" fillId="0" borderId="0" xfId="0" applyFont="1" applyAlignment="1" applyProtection="1"/>
    <xf numFmtId="0" fontId="23" fillId="0" borderId="0" xfId="0" applyFont="1" applyFill="1" applyProtection="1"/>
    <xf numFmtId="0" fontId="5" fillId="0" borderId="0" xfId="0" applyFont="1" applyFill="1"/>
    <xf numFmtId="0" fontId="14" fillId="0" borderId="0" xfId="0" applyFont="1" applyFill="1" applyBorder="1" applyAlignment="1" applyProtection="1"/>
    <xf numFmtId="0" fontId="17" fillId="0" borderId="16" xfId="0" applyFont="1" applyBorder="1" applyAlignment="1">
      <alignment horizontal="left" vertical="center" indent="1"/>
    </xf>
    <xf numFmtId="0" fontId="17" fillId="0" borderId="17" xfId="0" applyFont="1" applyBorder="1" applyAlignment="1">
      <alignment horizontal="left" vertical="center" indent="1"/>
    </xf>
    <xf numFmtId="0" fontId="28" fillId="2" borderId="32" xfId="0" applyFont="1" applyFill="1" applyBorder="1" applyAlignment="1" applyProtection="1">
      <alignment horizontal="center" vertical="center"/>
      <protection locked="0"/>
    </xf>
    <xf numFmtId="0" fontId="28" fillId="2" borderId="33" xfId="0" applyFont="1" applyFill="1" applyBorder="1" applyAlignment="1" applyProtection="1">
      <alignment horizontal="center" vertical="center"/>
      <protection locked="0"/>
    </xf>
    <xf numFmtId="164" fontId="5" fillId="0" borderId="38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8" fillId="2" borderId="60" xfId="0" applyFont="1" applyFill="1" applyBorder="1" applyAlignment="1" applyProtection="1">
      <alignment horizontal="center" vertical="center"/>
      <protection locked="0"/>
    </xf>
    <xf numFmtId="164" fontId="5" fillId="0" borderId="23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5" fillId="0" borderId="0" xfId="0" applyFont="1" applyFill="1" applyBorder="1" applyAlignment="1"/>
    <xf numFmtId="0" fontId="16" fillId="0" borderId="12" xfId="0" applyFont="1" applyFill="1" applyBorder="1"/>
    <xf numFmtId="164" fontId="0" fillId="0" borderId="0" xfId="0" applyNumberFormat="1" applyFill="1"/>
    <xf numFmtId="0" fontId="27" fillId="0" borderId="0" xfId="0" applyFont="1" applyBorder="1" applyAlignment="1">
      <alignment horizontal="left" vertical="center"/>
    </xf>
    <xf numFmtId="0" fontId="5" fillId="0" borderId="14" xfId="0" applyFont="1" applyFill="1" applyBorder="1" applyAlignment="1"/>
    <xf numFmtId="0" fontId="5" fillId="0" borderId="0" xfId="0" applyFont="1"/>
    <xf numFmtId="0" fontId="0" fillId="0" borderId="0" xfId="0" applyNumberFormat="1" applyFill="1" applyProtection="1"/>
    <xf numFmtId="0" fontId="29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5" fillId="0" borderId="0" xfId="0" applyFont="1" applyFill="1"/>
    <xf numFmtId="0" fontId="24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/>
    </xf>
    <xf numFmtId="0" fontId="5" fillId="0" borderId="59" xfId="0" applyNumberFormat="1" applyFont="1" applyFill="1" applyBorder="1" applyAlignment="1" applyProtection="1">
      <alignment horizontal="right" vertical="center"/>
    </xf>
    <xf numFmtId="0" fontId="7" fillId="0" borderId="0" xfId="0" applyFont="1" applyFill="1"/>
    <xf numFmtId="49" fontId="5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Protection="1"/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49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vertical="top"/>
    </xf>
    <xf numFmtId="0" fontId="27" fillId="0" borderId="0" xfId="0" applyFont="1" applyFill="1" applyBorder="1" applyAlignment="1"/>
    <xf numFmtId="0" fontId="31" fillId="0" borderId="0" xfId="0" applyFont="1" applyFill="1" applyBorder="1" applyAlignment="1" applyProtection="1"/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21" fillId="0" borderId="20" xfId="0" applyFont="1" applyBorder="1" applyAlignment="1">
      <alignment horizontal="left" vertical="center" indent="1"/>
    </xf>
    <xf numFmtId="49" fontId="21" fillId="0" borderId="28" xfId="0" applyNumberFormat="1" applyFont="1" applyBorder="1" applyAlignment="1">
      <alignment horizontal="left" vertical="center" indent="1"/>
    </xf>
    <xf numFmtId="49" fontId="21" fillId="0" borderId="29" xfId="0" applyNumberFormat="1" applyFont="1" applyBorder="1" applyAlignment="1">
      <alignment horizontal="left" vertical="center" indent="1"/>
    </xf>
    <xf numFmtId="0" fontId="21" fillId="0" borderId="2" xfId="0" applyFont="1" applyBorder="1" applyAlignment="1">
      <alignment horizontal="left" vertical="center" indent="1"/>
    </xf>
    <xf numFmtId="0" fontId="21" fillId="0" borderId="36" xfId="0" applyFont="1" applyBorder="1" applyAlignment="1">
      <alignment horizontal="left" vertical="center" indent="1"/>
    </xf>
    <xf numFmtId="0" fontId="21" fillId="0" borderId="23" xfId="0" applyFont="1" applyBorder="1" applyAlignment="1">
      <alignment horizontal="left" vertical="center" indent="1"/>
    </xf>
    <xf numFmtId="0" fontId="21" fillId="0" borderId="26" xfId="0" applyFont="1" applyBorder="1" applyAlignment="1">
      <alignment horizontal="left" vertical="center" indent="1"/>
    </xf>
    <xf numFmtId="0" fontId="21" fillId="0" borderId="36" xfId="0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left" indent="1"/>
    </xf>
    <xf numFmtId="0" fontId="0" fillId="5" borderId="0" xfId="0" applyFill="1" applyProtection="1"/>
    <xf numFmtId="49" fontId="0" fillId="5" borderId="0" xfId="0" applyNumberFormat="1" applyFill="1" applyAlignment="1" applyProtection="1">
      <alignment horizontal="left" indent="1"/>
    </xf>
    <xf numFmtId="0" fontId="21" fillId="5" borderId="34" xfId="0" applyFont="1" applyFill="1" applyBorder="1" applyAlignment="1" applyProtection="1">
      <alignment horizontal="center" vertical="center"/>
    </xf>
    <xf numFmtId="0" fontId="21" fillId="5" borderId="31" xfId="0" applyFont="1" applyFill="1" applyBorder="1" applyAlignment="1" applyProtection="1">
      <alignment horizontal="center" vertical="center"/>
    </xf>
    <xf numFmtId="0" fontId="21" fillId="5" borderId="35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 applyProtection="1">
      <alignment horizontal="center" vertical="center"/>
    </xf>
    <xf numFmtId="165" fontId="5" fillId="0" borderId="59" xfId="0" applyNumberFormat="1" applyFont="1" applyFill="1" applyBorder="1" applyAlignment="1" applyProtection="1">
      <alignment horizontal="left" vertical="center"/>
    </xf>
    <xf numFmtId="0" fontId="5" fillId="0" borderId="56" xfId="0" applyFont="1" applyFill="1" applyBorder="1"/>
    <xf numFmtId="0" fontId="20" fillId="4" borderId="58" xfId="0" applyFont="1" applyFill="1" applyBorder="1" applyAlignment="1">
      <alignment horizontal="center" vertical="center"/>
    </xf>
    <xf numFmtId="0" fontId="13" fillId="0" borderId="0" xfId="0" applyFont="1" applyFill="1"/>
    <xf numFmtId="166" fontId="21" fillId="5" borderId="34" xfId="0" applyNumberFormat="1" applyFont="1" applyFill="1" applyBorder="1" applyAlignment="1" applyProtection="1">
      <alignment horizontal="center" vertical="center"/>
    </xf>
    <xf numFmtId="166" fontId="21" fillId="5" borderId="31" xfId="0" applyNumberFormat="1" applyFont="1" applyFill="1" applyBorder="1" applyAlignment="1" applyProtection="1">
      <alignment horizontal="center" vertical="center"/>
    </xf>
    <xf numFmtId="166" fontId="21" fillId="5" borderId="35" xfId="0" applyNumberFormat="1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 vertical="center"/>
    </xf>
    <xf numFmtId="164" fontId="21" fillId="0" borderId="17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left" vertical="center" indent="1"/>
    </xf>
    <xf numFmtId="49" fontId="3" fillId="0" borderId="28" xfId="0" applyNumberFormat="1" applyFont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 horizontal="left"/>
    </xf>
    <xf numFmtId="0" fontId="20" fillId="0" borderId="0" xfId="0" applyFont="1" applyFill="1" applyAlignment="1">
      <alignment vertical="center"/>
    </xf>
    <xf numFmtId="0" fontId="20" fillId="0" borderId="0" xfId="0" applyFont="1" applyFill="1"/>
    <xf numFmtId="0" fontId="31" fillId="4" borderId="13" xfId="0" applyFont="1" applyFill="1" applyBorder="1" applyAlignment="1" applyProtection="1">
      <alignment horizontal="center" vertical="center"/>
    </xf>
    <xf numFmtId="0" fontId="0" fillId="0" borderId="1" xfId="0" applyBorder="1" applyAlignment="1"/>
    <xf numFmtId="0" fontId="0" fillId="0" borderId="8" xfId="0" applyBorder="1" applyAlignment="1"/>
    <xf numFmtId="0" fontId="0" fillId="0" borderId="15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1" fillId="0" borderId="61" xfId="0" applyNumberFormat="1" applyFont="1" applyFill="1" applyBorder="1" applyAlignment="1" applyProtection="1">
      <alignment horizontal="right" vertical="center"/>
    </xf>
    <xf numFmtId="0" fontId="0" fillId="0" borderId="17" xfId="0" applyBorder="1" applyAlignment="1"/>
    <xf numFmtId="0" fontId="21" fillId="0" borderId="17" xfId="0" applyFont="1" applyFill="1" applyBorder="1" applyAlignment="1" applyProtection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38" xfId="0" applyNumberFormat="1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5" fillId="0" borderId="23" xfId="0" applyNumberFormat="1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46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5" fillId="0" borderId="47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5" fillId="0" borderId="50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0" fillId="2" borderId="27" xfId="0" applyNumberFormat="1" applyFill="1" applyBorder="1" applyAlignment="1" applyProtection="1">
      <alignment horizontal="center" vertical="center"/>
      <protection locked="0"/>
    </xf>
    <xf numFmtId="49" fontId="0" fillId="2" borderId="40" xfId="0" applyNumberFormat="1" applyFill="1" applyBorder="1" applyAlignment="1" applyProtection="1">
      <alignment horizontal="center" vertical="center"/>
      <protection locked="0"/>
    </xf>
    <xf numFmtId="0" fontId="20" fillId="4" borderId="54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/>
    <xf numFmtId="0" fontId="20" fillId="2" borderId="61" xfId="0" applyFont="1" applyFill="1" applyBorder="1" applyAlignment="1" applyProtection="1">
      <alignment horizontal="center" vertical="center"/>
      <protection locked="0"/>
    </xf>
    <xf numFmtId="0" fontId="20" fillId="0" borderId="19" xfId="0" applyFont="1" applyBorder="1" applyAlignment="1">
      <alignment horizontal="center" vertical="center"/>
    </xf>
    <xf numFmtId="0" fontId="20" fillId="4" borderId="52" xfId="0" applyFont="1" applyFill="1" applyBorder="1" applyAlignment="1">
      <alignment horizontal="center" vertical="center"/>
    </xf>
    <xf numFmtId="0" fontId="0" fillId="0" borderId="57" xfId="0" applyBorder="1" applyAlignment="1"/>
    <xf numFmtId="49" fontId="11" fillId="0" borderId="13" xfId="0" applyNumberFormat="1" applyFont="1" applyFill="1" applyBorder="1" applyAlignment="1" applyProtection="1">
      <alignment horizontal="center" vertical="center"/>
    </xf>
    <xf numFmtId="0" fontId="11" fillId="0" borderId="43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49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64" fontId="0" fillId="0" borderId="43" xfId="0" applyNumberFormat="1" applyFill="1" applyBorder="1" applyAlignment="1" applyProtection="1">
      <alignment horizontal="center" vertical="center"/>
    </xf>
    <xf numFmtId="164" fontId="0" fillId="0" borderId="49" xfId="0" applyNumberFormat="1" applyFill="1" applyBorder="1" applyAlignment="1" applyProtection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4" fillId="4" borderId="13" xfId="0" applyNumberFormat="1" applyFont="1" applyFill="1" applyBorder="1" applyAlignment="1" applyProtection="1">
      <alignment horizontal="center" vertical="center"/>
    </xf>
    <xf numFmtId="0" fontId="13" fillId="4" borderId="8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5" fillId="0" borderId="61" xfId="0" applyNumberFormat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4" borderId="52" xfId="0" applyNumberFormat="1" applyFont="1" applyFill="1" applyBorder="1" applyAlignment="1" applyProtection="1">
      <alignment horizontal="center" vertical="center"/>
    </xf>
    <xf numFmtId="0" fontId="13" fillId="4" borderId="53" xfId="0" applyFont="1" applyFill="1" applyBorder="1" applyAlignment="1"/>
    <xf numFmtId="0" fontId="13" fillId="4" borderId="63" xfId="0" applyFont="1" applyFill="1" applyBorder="1" applyAlignment="1"/>
    <xf numFmtId="0" fontId="13" fillId="4" borderId="64" xfId="0" applyFont="1" applyFill="1" applyBorder="1" applyAlignment="1"/>
    <xf numFmtId="0" fontId="14" fillId="4" borderId="54" xfId="0" applyNumberFormat="1" applyFont="1" applyFill="1" applyBorder="1" applyAlignment="1" applyProtection="1">
      <alignment horizontal="center" vertical="center"/>
    </xf>
    <xf numFmtId="0" fontId="13" fillId="4" borderId="65" xfId="0" applyFont="1" applyFill="1" applyBorder="1" applyAlignment="1"/>
    <xf numFmtId="0" fontId="14" fillId="4" borderId="69" xfId="0" applyNumberFormat="1" applyFont="1" applyFill="1" applyBorder="1" applyAlignment="1" applyProtection="1">
      <alignment horizontal="center" vertical="center"/>
    </xf>
    <xf numFmtId="0" fontId="13" fillId="4" borderId="69" xfId="0" applyFont="1" applyFill="1" applyBorder="1" applyAlignment="1"/>
    <xf numFmtId="0" fontId="13" fillId="4" borderId="70" xfId="0" applyFont="1" applyFill="1" applyBorder="1" applyAlignment="1"/>
    <xf numFmtId="0" fontId="5" fillId="0" borderId="51" xfId="0" applyNumberFormat="1" applyFont="1" applyFill="1" applyBorder="1" applyAlignment="1" applyProtection="1">
      <alignment horizontal="center" vertical="center"/>
    </xf>
    <xf numFmtId="0" fontId="5" fillId="0" borderId="42" xfId="0" applyFont="1" applyBorder="1" applyAlignment="1"/>
    <xf numFmtId="0" fontId="5" fillId="0" borderId="41" xfId="0" applyNumberFormat="1" applyFont="1" applyFill="1" applyBorder="1" applyAlignment="1" applyProtection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72" xfId="0" applyNumberFormat="1" applyFont="1" applyFill="1" applyBorder="1" applyAlignment="1" applyProtection="1">
      <alignment horizontal="center" vertical="center"/>
    </xf>
    <xf numFmtId="0" fontId="5" fillId="0" borderId="72" xfId="0" applyFont="1" applyBorder="1" applyAlignment="1"/>
    <xf numFmtId="0" fontId="13" fillId="4" borderId="58" xfId="0" applyFont="1" applyFill="1" applyBorder="1" applyAlignment="1"/>
    <xf numFmtId="0" fontId="13" fillId="4" borderId="71" xfId="0" applyFont="1" applyFill="1" applyBorder="1" applyAlignment="1"/>
    <xf numFmtId="0" fontId="5" fillId="0" borderId="56" xfId="0" applyFont="1" applyBorder="1" applyAlignment="1">
      <alignment horizontal="center" vertical="center"/>
    </xf>
    <xf numFmtId="49" fontId="0" fillId="2" borderId="7" xfId="0" applyNumberFormat="1" applyFill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0" fontId="0" fillId="2" borderId="1" xfId="0" applyNumberFormat="1" applyFill="1" applyBorder="1" applyAlignment="1" applyProtection="1">
      <alignment horizontal="center" vertical="center"/>
    </xf>
    <xf numFmtId="0" fontId="0" fillId="2" borderId="8" xfId="0" applyNumberFormat="1" applyFill="1" applyBorder="1" applyAlignment="1" applyProtection="1">
      <alignment horizontal="center" vertical="center"/>
    </xf>
    <xf numFmtId="0" fontId="0" fillId="2" borderId="10" xfId="0" applyNumberFormat="1" applyFill="1" applyBorder="1" applyAlignment="1" applyProtection="1">
      <alignment horizontal="center" vertical="center"/>
    </xf>
    <xf numFmtId="0" fontId="0" fillId="2" borderId="11" xfId="0" applyNumberFormat="1" applyFill="1" applyBorder="1" applyAlignment="1" applyProtection="1">
      <alignment horizontal="center" vertical="center"/>
    </xf>
    <xf numFmtId="0" fontId="0" fillId="2" borderId="12" xfId="0" applyNumberFormat="1" applyFill="1" applyBorder="1" applyAlignment="1" applyProtection="1">
      <alignment horizontal="center" vertical="center"/>
    </xf>
    <xf numFmtId="49" fontId="0" fillId="2" borderId="27" xfId="0" applyNumberFormat="1" applyFill="1" applyBorder="1" applyAlignment="1" applyProtection="1">
      <alignment horizontal="center" vertical="center"/>
    </xf>
    <xf numFmtId="0" fontId="0" fillId="2" borderId="27" xfId="0" applyNumberFormat="1" applyFill="1" applyBorder="1" applyAlignment="1" applyProtection="1">
      <alignment horizontal="center" vertical="center"/>
    </xf>
    <xf numFmtId="0" fontId="0" fillId="2" borderId="40" xfId="0" applyNumberForma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13" fillId="4" borderId="1" xfId="0" applyFont="1" applyFill="1" applyBorder="1" applyAlignment="1"/>
    <xf numFmtId="0" fontId="13" fillId="4" borderId="8" xfId="0" applyFont="1" applyFill="1" applyBorder="1" applyAlignment="1"/>
    <xf numFmtId="0" fontId="13" fillId="4" borderId="44" xfId="0" applyFont="1" applyFill="1" applyBorder="1" applyAlignment="1"/>
    <xf numFmtId="0" fontId="13" fillId="4" borderId="45" xfId="0" applyFont="1" applyFill="1" applyBorder="1" applyAlignment="1"/>
    <xf numFmtId="0" fontId="13" fillId="4" borderId="62" xfId="0" applyFont="1" applyFill="1" applyBorder="1" applyAlignment="1"/>
    <xf numFmtId="0" fontId="31" fillId="4" borderId="67" xfId="0" applyFont="1" applyFill="1" applyBorder="1" applyAlignment="1">
      <alignment horizontal="center" vertical="center" wrapText="1"/>
    </xf>
    <xf numFmtId="0" fontId="31" fillId="4" borderId="68" xfId="0" applyFont="1" applyFill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5" borderId="2" xfId="0" applyFont="1" applyFill="1" applyBorder="1" applyAlignment="1" applyProtection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21" fillId="5" borderId="36" xfId="0" applyFont="1" applyFill="1" applyBorder="1" applyAlignment="1" applyProtection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right" vertical="center"/>
    </xf>
    <xf numFmtId="0" fontId="27" fillId="0" borderId="15" xfId="0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/>
    <xf numFmtId="0" fontId="21" fillId="0" borderId="3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/>
    <xf numFmtId="0" fontId="21" fillId="5" borderId="4" xfId="0" applyFont="1" applyFill="1" applyBorder="1" applyAlignment="1" applyProtection="1">
      <alignment horizontal="center" vertical="center"/>
    </xf>
    <xf numFmtId="0" fontId="0" fillId="5" borderId="26" xfId="0" applyFill="1" applyBorder="1" applyAlignment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17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/>
    <xf numFmtId="0" fontId="3" fillId="0" borderId="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295275</xdr:colOff>
      <xdr:row>3</xdr:row>
      <xdr:rowOff>76200</xdr:rowOff>
    </xdr:from>
    <xdr:to>
      <xdr:col>24</xdr:col>
      <xdr:colOff>190500</xdr:colOff>
      <xdr:row>6</xdr:row>
      <xdr:rowOff>123825</xdr:rowOff>
    </xdr:to>
    <xdr:pic>
      <xdr:nvPicPr>
        <xdr:cNvPr id="1231" name="Picture 5" descr="New Optima logo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571500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104776</xdr:colOff>
      <xdr:row>7</xdr:row>
      <xdr:rowOff>98549</xdr:rowOff>
    </xdr:from>
    <xdr:to>
      <xdr:col>9</xdr:col>
      <xdr:colOff>209551</xdr:colOff>
      <xdr:row>14</xdr:row>
      <xdr:rowOff>247649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83700BD8-7050-4475-89EB-9C00DD1806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86" t="29828" r="38785" b="30629"/>
        <a:stretch/>
      </xdr:blipFill>
      <xdr:spPr bwMode="auto">
        <a:xfrm>
          <a:off x="714376" y="1317749"/>
          <a:ext cx="4381500" cy="149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21943</xdr:colOff>
      <xdr:row>14</xdr:row>
      <xdr:rowOff>213825</xdr:rowOff>
    </xdr:from>
    <xdr:to>
      <xdr:col>8</xdr:col>
      <xdr:colOff>133655</xdr:colOff>
      <xdr:row>37</xdr:row>
      <xdr:rowOff>68035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D3EF8A3D-28F8-4CD0-8512-F01B6C4D93C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27" t="13681" r="55479" b="7546"/>
        <a:stretch/>
      </xdr:blipFill>
      <xdr:spPr bwMode="auto">
        <a:xfrm>
          <a:off x="1246586" y="2818621"/>
          <a:ext cx="3416304" cy="5102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295275</xdr:colOff>
      <xdr:row>3</xdr:row>
      <xdr:rowOff>76200</xdr:rowOff>
    </xdr:from>
    <xdr:to>
      <xdr:col>27</xdr:col>
      <xdr:colOff>66675</xdr:colOff>
      <xdr:row>6</xdr:row>
      <xdr:rowOff>123825</xdr:rowOff>
    </xdr:to>
    <xdr:pic>
      <xdr:nvPicPr>
        <xdr:cNvPr id="2164" name="Picture 1" descr="New Optima logo">
          <a:extLst>
            <a:ext uri="{FF2B5EF4-FFF2-40B4-BE49-F238E27FC236}">
              <a16:creationId xmlns:a16="http://schemas.microsoft.com/office/drawing/2014/main" xmlns="" id="{00000000-0008-0000-01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571500"/>
          <a:ext cx="2238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200025</xdr:colOff>
      <xdr:row>24</xdr:row>
      <xdr:rowOff>152401</xdr:rowOff>
    </xdr:from>
    <xdr:to>
      <xdr:col>20</xdr:col>
      <xdr:colOff>180975</xdr:colOff>
      <xdr:row>37</xdr:row>
      <xdr:rowOff>28576</xdr:rowOff>
    </xdr:to>
    <xdr:pic>
      <xdr:nvPicPr>
        <xdr:cNvPr id="2165" name="Picture 11">
          <a:extLst>
            <a:ext uri="{FF2B5EF4-FFF2-40B4-BE49-F238E27FC236}">
              <a16:creationId xmlns:a16="http://schemas.microsoft.com/office/drawing/2014/main" xmlns="" id="{00000000-0008-0000-01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73" t="12337" r="68927" b="60043"/>
        <a:stretch>
          <a:fillRect/>
        </a:stretch>
      </xdr:blipFill>
      <xdr:spPr bwMode="auto">
        <a:xfrm>
          <a:off x="5086350" y="4619626"/>
          <a:ext cx="3419475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47626</xdr:colOff>
      <xdr:row>7</xdr:row>
      <xdr:rowOff>85725</xdr:rowOff>
    </xdr:from>
    <xdr:to>
      <xdr:col>8</xdr:col>
      <xdr:colOff>307828</xdr:colOff>
      <xdr:row>40</xdr:row>
      <xdr:rowOff>57149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FDB76EE2-1DEC-4B1F-A3AB-4FE0AEDF92A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05" t="5371" r="60415" b="13715"/>
        <a:stretch/>
      </xdr:blipFill>
      <xdr:spPr bwMode="auto">
        <a:xfrm>
          <a:off x="657226" y="1304925"/>
          <a:ext cx="4165452" cy="6315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0</xdr:row>
      <xdr:rowOff>95250</xdr:rowOff>
    </xdr:from>
    <xdr:to>
      <xdr:col>10</xdr:col>
      <xdr:colOff>304800</xdr:colOff>
      <xdr:row>1</xdr:row>
      <xdr:rowOff>304800</xdr:rowOff>
    </xdr:to>
    <xdr:pic>
      <xdr:nvPicPr>
        <xdr:cNvPr id="3104" name="Picture 1" descr="New Optima logo">
          <a:extLst>
            <a:ext uri="{FF2B5EF4-FFF2-40B4-BE49-F238E27FC236}">
              <a16:creationId xmlns:a16="http://schemas.microsoft.com/office/drawing/2014/main" xmlns="" id="{00000000-0008-0000-02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5250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D74"/>
  <sheetViews>
    <sheetView showGridLines="0" tabSelected="1" zoomScale="98" zoomScaleNormal="98" workbookViewId="0">
      <selection activeCell="K18" sqref="K18"/>
    </sheetView>
  </sheetViews>
  <sheetFormatPr defaultRowHeight="12.75" x14ac:dyDescent="0.2"/>
  <cols>
    <col min="1" max="6" width="9.140625" style="1"/>
    <col min="7" max="7" width="3.7109375" style="1" customWidth="1"/>
    <col min="8" max="8" width="9.140625" style="1"/>
    <col min="9" max="9" width="5.5703125" style="1" customWidth="1"/>
    <col min="10" max="13" width="5.28515625" style="1" customWidth="1"/>
    <col min="14" max="14" width="5.5703125" style="1" customWidth="1"/>
    <col min="15" max="22" width="5.28515625" style="1" customWidth="1"/>
    <col min="23" max="23" width="9.7109375" style="1" customWidth="1"/>
    <col min="24" max="27" width="3.7109375" style="1" customWidth="1"/>
    <col min="28" max="16384" width="9.140625" style="1"/>
  </cols>
  <sheetData>
    <row r="3" spans="2:29" ht="13.5" thickBot="1" x14ac:dyDescent="0.25"/>
    <row r="4" spans="2:29" ht="14.25" customHeight="1" x14ac:dyDescent="0.2">
      <c r="B4" s="238" t="s">
        <v>80</v>
      </c>
      <c r="C4" s="225"/>
      <c r="D4" s="225"/>
      <c r="E4" s="226"/>
      <c r="F4" s="243" t="s">
        <v>2</v>
      </c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35"/>
      <c r="U4" s="80"/>
      <c r="V4" s="23"/>
      <c r="W4" s="23"/>
      <c r="X4" s="23"/>
      <c r="Y4" s="23"/>
      <c r="Z4" s="23"/>
      <c r="AA4" s="36"/>
    </row>
    <row r="5" spans="2:29" ht="14.25" customHeight="1" x14ac:dyDescent="0.2">
      <c r="B5" s="239"/>
      <c r="C5" s="240"/>
      <c r="D5" s="240"/>
      <c r="E5" s="241"/>
      <c r="F5" s="244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34"/>
      <c r="U5" s="81"/>
      <c r="V5" s="2"/>
      <c r="W5" s="2"/>
      <c r="X5" s="2"/>
      <c r="Y5" s="2"/>
      <c r="Z5" s="2"/>
      <c r="AA5" s="37"/>
    </row>
    <row r="6" spans="2:29" ht="14.25" customHeight="1" x14ac:dyDescent="0.2">
      <c r="B6" s="239"/>
      <c r="C6" s="240"/>
      <c r="D6" s="240"/>
      <c r="E6" s="241"/>
      <c r="F6" s="246" t="s">
        <v>65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34"/>
      <c r="U6" s="81"/>
      <c r="V6" s="2"/>
      <c r="W6" s="2"/>
      <c r="X6" s="2"/>
      <c r="Y6" s="2"/>
      <c r="Z6" s="2"/>
      <c r="AA6" s="37"/>
      <c r="AC6" s="86"/>
    </row>
    <row r="7" spans="2:29" ht="14.25" customHeight="1" thickBot="1" x14ac:dyDescent="0.25">
      <c r="B7" s="242"/>
      <c r="C7" s="228"/>
      <c r="D7" s="228"/>
      <c r="E7" s="229"/>
      <c r="F7" s="227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38"/>
      <c r="U7" s="82"/>
      <c r="V7" s="39"/>
      <c r="W7" s="39"/>
      <c r="X7" s="39"/>
      <c r="Y7" s="39"/>
      <c r="Z7" s="39"/>
      <c r="AA7" s="40"/>
    </row>
    <row r="8" spans="2:29" x14ac:dyDescent="0.2">
      <c r="B8" s="41"/>
      <c r="C8" s="42"/>
      <c r="D8" s="42"/>
      <c r="E8" s="42"/>
      <c r="F8" s="42"/>
      <c r="G8" s="42"/>
      <c r="H8" s="4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36"/>
    </row>
    <row r="9" spans="2:29" x14ac:dyDescent="0.2">
      <c r="B9" s="43"/>
      <c r="C9" s="3"/>
      <c r="D9" s="3"/>
      <c r="E9" s="3"/>
      <c r="F9" s="3"/>
      <c r="G9" s="3"/>
      <c r="H9" s="3"/>
      <c r="I9" s="2"/>
      <c r="L9" s="87" t="s">
        <v>34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7"/>
    </row>
    <row r="10" spans="2:29" x14ac:dyDescent="0.2">
      <c r="B10" s="43"/>
      <c r="C10" s="3"/>
      <c r="D10" s="3"/>
      <c r="E10" s="3"/>
      <c r="F10" s="3"/>
      <c r="G10" s="3"/>
      <c r="H10" s="3"/>
      <c r="I10" s="2"/>
      <c r="L10" s="168" t="s">
        <v>70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4"/>
      <c r="AB10" s="5"/>
    </row>
    <row r="11" spans="2:29" x14ac:dyDescent="0.2">
      <c r="B11" s="43"/>
      <c r="C11" s="3"/>
      <c r="D11" s="3"/>
      <c r="E11" s="3"/>
      <c r="F11" s="3"/>
      <c r="G11" s="3"/>
      <c r="H11" s="3"/>
      <c r="I11" s="2"/>
      <c r="L11" s="21" t="s">
        <v>71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4"/>
      <c r="AB11" s="5"/>
    </row>
    <row r="12" spans="2:29" x14ac:dyDescent="0.2">
      <c r="B12" s="43"/>
      <c r="C12" s="3"/>
      <c r="D12" s="3"/>
      <c r="E12" s="3"/>
      <c r="F12" s="2"/>
      <c r="G12" s="2"/>
      <c r="H12" s="2"/>
      <c r="I12" s="2"/>
      <c r="L12" s="30" t="s">
        <v>35</v>
      </c>
      <c r="X12" s="4"/>
      <c r="Y12" s="4"/>
      <c r="Z12" s="4"/>
      <c r="AA12" s="44"/>
      <c r="AB12" s="5"/>
    </row>
    <row r="13" spans="2:29" ht="15" customHeight="1" thickBot="1" x14ac:dyDescent="0.25">
      <c r="B13" s="43"/>
      <c r="C13" s="2"/>
      <c r="D13" s="2"/>
      <c r="E13" s="2"/>
      <c r="F13" s="2"/>
      <c r="G13" s="2"/>
      <c r="H13" s="2"/>
      <c r="I13" s="2"/>
      <c r="X13" s="45"/>
      <c r="Y13" s="45"/>
      <c r="Z13" s="45"/>
      <c r="AA13" s="46"/>
      <c r="AB13" s="5"/>
    </row>
    <row r="14" spans="2:29" ht="27" customHeight="1" x14ac:dyDescent="0.2">
      <c r="B14" s="47"/>
      <c r="C14" s="20"/>
      <c r="D14" s="20"/>
      <c r="E14" s="20"/>
      <c r="F14" s="20"/>
      <c r="G14" s="20"/>
      <c r="H14" s="20"/>
      <c r="I14" s="2"/>
      <c r="K14" s="216" t="s">
        <v>54</v>
      </c>
      <c r="L14" s="212"/>
      <c r="M14" s="204" t="s">
        <v>11</v>
      </c>
      <c r="N14" s="212"/>
      <c r="O14" s="204" t="s">
        <v>55</v>
      </c>
      <c r="P14" s="212"/>
      <c r="Q14" s="204" t="s">
        <v>56</v>
      </c>
      <c r="R14" s="213"/>
      <c r="S14" s="204" t="s">
        <v>57</v>
      </c>
      <c r="T14" s="213"/>
      <c r="U14" s="204" t="s">
        <v>12</v>
      </c>
      <c r="V14" s="212"/>
      <c r="W14" s="204" t="s">
        <v>38</v>
      </c>
      <c r="X14" s="205"/>
      <c r="Y14" s="206"/>
      <c r="Z14" s="45"/>
      <c r="AA14" s="46"/>
      <c r="AB14" s="5"/>
    </row>
    <row r="15" spans="2:29" ht="27" customHeight="1" thickBot="1" x14ac:dyDescent="0.25">
      <c r="B15" s="43"/>
      <c r="C15" s="3"/>
      <c r="D15" s="3"/>
      <c r="E15" s="3"/>
      <c r="F15" s="3"/>
      <c r="G15" s="3"/>
      <c r="H15" s="3"/>
      <c r="I15" s="2"/>
      <c r="K15" s="207"/>
      <c r="L15" s="208"/>
      <c r="M15" s="209"/>
      <c r="N15" s="208"/>
      <c r="O15" s="209"/>
      <c r="P15" s="208"/>
      <c r="Q15" s="209"/>
      <c r="R15" s="208"/>
      <c r="S15" s="209"/>
      <c r="T15" s="208"/>
      <c r="U15" s="209"/>
      <c r="V15" s="208"/>
      <c r="W15" s="209"/>
      <c r="X15" s="210"/>
      <c r="Y15" s="211"/>
      <c r="Z15" s="45"/>
      <c r="AA15" s="46"/>
      <c r="AB15" s="5"/>
    </row>
    <row r="16" spans="2:29" ht="12.95" customHeight="1" x14ac:dyDescent="0.2">
      <c r="B16" s="43"/>
      <c r="C16" s="3"/>
      <c r="D16" s="3"/>
      <c r="E16" s="3"/>
      <c r="F16" s="3"/>
      <c r="G16" s="3"/>
      <c r="H16" s="2"/>
      <c r="I16" s="2"/>
      <c r="Z16" s="45"/>
      <c r="AA16" s="46"/>
      <c r="AB16" s="118"/>
      <c r="AC16" s="117"/>
    </row>
    <row r="17" spans="2:30" ht="12.95" customHeight="1" thickBot="1" x14ac:dyDescent="0.25">
      <c r="B17" s="43"/>
      <c r="C17" s="3"/>
      <c r="D17" s="3"/>
      <c r="E17" s="3"/>
      <c r="F17" s="3"/>
      <c r="G17" s="3"/>
      <c r="H17" s="2"/>
      <c r="I17" s="2"/>
      <c r="Z17" s="45"/>
      <c r="AA17" s="46"/>
      <c r="AB17" s="118"/>
      <c r="AC17" s="117"/>
    </row>
    <row r="18" spans="2:30" ht="27" customHeight="1" thickBot="1" x14ac:dyDescent="0.25">
      <c r="B18" s="43"/>
      <c r="C18" s="3"/>
      <c r="D18" s="3"/>
      <c r="E18" s="3"/>
      <c r="F18" s="3"/>
      <c r="G18" s="3"/>
      <c r="H18" s="2"/>
      <c r="I18" s="3"/>
      <c r="M18" s="169" t="s">
        <v>74</v>
      </c>
      <c r="N18" s="170"/>
      <c r="O18" s="170"/>
      <c r="P18" s="170"/>
      <c r="Q18" s="170"/>
      <c r="S18" s="214" t="s">
        <v>76</v>
      </c>
      <c r="T18" s="215"/>
      <c r="Z18" s="45"/>
      <c r="AA18" s="46"/>
      <c r="AB18" s="118"/>
      <c r="AC18" s="115" t="s">
        <v>39</v>
      </c>
    </row>
    <row r="19" spans="2:30" ht="12.75" customHeight="1" x14ac:dyDescent="0.2">
      <c r="B19" s="43"/>
      <c r="C19" s="3"/>
      <c r="D19" s="3"/>
      <c r="E19" s="3"/>
      <c r="F19" s="3"/>
      <c r="G19" s="3"/>
      <c r="H19" s="2"/>
      <c r="I19" s="3"/>
      <c r="N19" s="30"/>
      <c r="O19" s="29"/>
      <c r="P19" s="29"/>
      <c r="Q19" s="31"/>
      <c r="R19" s="31"/>
      <c r="S19" s="31"/>
      <c r="T19" s="31"/>
      <c r="U19" s="31"/>
      <c r="V19" s="31"/>
      <c r="W19" s="32"/>
      <c r="X19" s="10"/>
      <c r="Y19" s="10"/>
      <c r="Z19" s="11"/>
      <c r="AA19" s="48"/>
      <c r="AB19" s="118"/>
      <c r="AC19" s="117"/>
    </row>
    <row r="20" spans="2:30" ht="12.75" customHeight="1" thickBot="1" x14ac:dyDescent="0.25">
      <c r="B20" s="43"/>
      <c r="C20" s="3"/>
      <c r="D20" s="3"/>
      <c r="E20" s="3"/>
      <c r="F20" s="3"/>
      <c r="G20" s="3"/>
      <c r="H20" s="2"/>
      <c r="I20" s="3"/>
      <c r="M20" s="33" t="s">
        <v>73</v>
      </c>
      <c r="X20" s="6"/>
      <c r="Y20" s="6"/>
      <c r="Z20" s="6"/>
      <c r="AA20" s="49"/>
      <c r="AB20" s="5"/>
      <c r="AC20" s="117"/>
    </row>
    <row r="21" spans="2:30" ht="27" customHeight="1" x14ac:dyDescent="0.2">
      <c r="B21" s="43"/>
      <c r="C21" s="3"/>
      <c r="D21" s="3"/>
      <c r="E21" s="3"/>
      <c r="F21" s="3"/>
      <c r="G21" s="3"/>
      <c r="H21" s="2"/>
      <c r="I21" s="3"/>
      <c r="M21" s="216" t="s">
        <v>1</v>
      </c>
      <c r="N21" s="217"/>
      <c r="O21" s="217"/>
      <c r="P21" s="217"/>
      <c r="Q21" s="213"/>
      <c r="R21" s="204" t="s">
        <v>7</v>
      </c>
      <c r="S21" s="217"/>
      <c r="T21" s="217"/>
      <c r="U21" s="217"/>
      <c r="V21" s="213"/>
      <c r="W21" s="158" t="s">
        <v>10</v>
      </c>
      <c r="X21" s="6"/>
      <c r="Y21" s="6"/>
      <c r="Z21" s="6"/>
      <c r="AA21" s="49"/>
      <c r="AB21" s="5"/>
    </row>
    <row r="22" spans="2:30" ht="27" customHeight="1" x14ac:dyDescent="0.2">
      <c r="B22" s="43"/>
      <c r="C22" s="3"/>
      <c r="D22" s="3"/>
      <c r="E22" s="3"/>
      <c r="F22" s="3"/>
      <c r="G22" s="3"/>
      <c r="H22" s="2"/>
      <c r="I22" s="3"/>
      <c r="M22" s="187">
        <v>4524</v>
      </c>
      <c r="N22" s="188"/>
      <c r="O22" s="92">
        <v>1</v>
      </c>
      <c r="P22" s="181">
        <v>300068</v>
      </c>
      <c r="Q22" s="182"/>
      <c r="R22" s="101"/>
      <c r="S22" s="102"/>
      <c r="T22" s="103" t="s">
        <v>8</v>
      </c>
      <c r="U22" s="102"/>
      <c r="V22" s="104"/>
      <c r="W22" s="105"/>
      <c r="X22" s="65"/>
      <c r="Y22" s="65"/>
      <c r="Z22" s="6"/>
      <c r="AA22" s="50"/>
      <c r="AB22" s="5"/>
    </row>
    <row r="23" spans="2:30" ht="27" customHeight="1" x14ac:dyDescent="0.2">
      <c r="B23" s="43"/>
      <c r="C23" s="3"/>
      <c r="D23" s="3"/>
      <c r="E23" s="3"/>
      <c r="F23" s="3"/>
      <c r="G23" s="3"/>
      <c r="H23" s="3"/>
      <c r="I23" s="3"/>
      <c r="M23" s="189">
        <v>4524</v>
      </c>
      <c r="N23" s="190"/>
      <c r="O23" s="106">
        <v>2</v>
      </c>
      <c r="P23" s="183">
        <v>300068</v>
      </c>
      <c r="Q23" s="184"/>
      <c r="R23" s="93"/>
      <c r="S23" s="94"/>
      <c r="T23" s="95" t="s">
        <v>9</v>
      </c>
      <c r="U23" s="94"/>
      <c r="V23" s="96"/>
      <c r="W23" s="90"/>
      <c r="X23" s="65"/>
      <c r="Y23" s="65"/>
      <c r="Z23" s="11"/>
      <c r="AA23" s="51"/>
      <c r="AB23" s="5"/>
    </row>
    <row r="24" spans="2:30" ht="27" customHeight="1" x14ac:dyDescent="0.2">
      <c r="B24" s="43"/>
      <c r="C24" s="3"/>
      <c r="D24" s="3"/>
      <c r="E24" s="3"/>
      <c r="F24" s="3"/>
      <c r="G24" s="3"/>
      <c r="H24" s="3"/>
      <c r="I24" s="3"/>
      <c r="M24" s="189">
        <v>4524</v>
      </c>
      <c r="N24" s="190"/>
      <c r="O24" s="106" t="s">
        <v>68</v>
      </c>
      <c r="P24" s="183">
        <v>300068</v>
      </c>
      <c r="Q24" s="184"/>
      <c r="R24" s="93"/>
      <c r="S24" s="94"/>
      <c r="T24" s="95" t="s">
        <v>69</v>
      </c>
      <c r="U24" s="94"/>
      <c r="V24" s="96"/>
      <c r="W24" s="90"/>
      <c r="Z24" s="84"/>
      <c r="AA24" s="52"/>
      <c r="AB24" s="5"/>
    </row>
    <row r="25" spans="2:30" ht="27" customHeight="1" thickBot="1" x14ac:dyDescent="0.25">
      <c r="B25" s="43"/>
      <c r="C25" s="3"/>
      <c r="D25" s="3"/>
      <c r="E25" s="3"/>
      <c r="F25" s="3"/>
      <c r="G25" s="3"/>
      <c r="H25" s="3"/>
      <c r="I25" s="3"/>
      <c r="M25" s="191">
        <v>4524</v>
      </c>
      <c r="N25" s="192"/>
      <c r="O25" s="107">
        <v>3</v>
      </c>
      <c r="P25" s="185">
        <v>300068</v>
      </c>
      <c r="Q25" s="186"/>
      <c r="R25" s="97"/>
      <c r="S25" s="98"/>
      <c r="T25" s="99" t="s">
        <v>14</v>
      </c>
      <c r="U25" s="98"/>
      <c r="V25" s="100"/>
      <c r="W25" s="91"/>
      <c r="X25" s="16"/>
      <c r="Y25" s="16"/>
      <c r="Z25" s="83"/>
      <c r="AA25" s="51"/>
      <c r="AB25" s="5"/>
    </row>
    <row r="26" spans="2:30" ht="13.5" customHeight="1" x14ac:dyDescent="0.2">
      <c r="B26" s="43"/>
      <c r="C26" s="3"/>
      <c r="D26" s="3"/>
      <c r="E26" s="3"/>
      <c r="F26" s="3"/>
      <c r="G26" s="3"/>
      <c r="H26" s="3"/>
      <c r="I26" s="3"/>
      <c r="X26" s="16"/>
      <c r="Y26" s="16"/>
      <c r="Z26" s="83"/>
      <c r="AA26" s="51"/>
      <c r="AB26" s="5"/>
    </row>
    <row r="27" spans="2:30" ht="13.5" customHeight="1" thickBot="1" x14ac:dyDescent="0.25">
      <c r="B27" s="43"/>
      <c r="C27" s="3"/>
      <c r="D27" s="3"/>
      <c r="E27" s="3"/>
      <c r="F27" s="3"/>
      <c r="G27" s="3"/>
      <c r="H27" s="3"/>
      <c r="I27" s="3"/>
      <c r="M27" s="136" t="s">
        <v>25</v>
      </c>
      <c r="N27" s="16"/>
      <c r="O27" s="16"/>
      <c r="P27" s="16"/>
      <c r="Q27" s="16"/>
      <c r="R27" s="16"/>
      <c r="X27" s="20"/>
      <c r="Y27" s="20"/>
      <c r="Z27" s="83"/>
      <c r="AA27" s="53"/>
      <c r="AB27" s="5"/>
    </row>
    <row r="28" spans="2:30" x14ac:dyDescent="0.2">
      <c r="B28" s="43"/>
      <c r="C28" s="3"/>
      <c r="D28" s="3"/>
      <c r="E28" s="3"/>
      <c r="F28" s="3"/>
      <c r="G28" s="3"/>
      <c r="H28" s="3"/>
      <c r="I28" s="3"/>
      <c r="M28" s="171" t="s">
        <v>37</v>
      </c>
      <c r="N28" s="172"/>
      <c r="O28" s="172"/>
      <c r="P28" s="172"/>
      <c r="Q28" s="172"/>
      <c r="R28" s="173"/>
      <c r="S28" s="16"/>
      <c r="T28" s="16"/>
      <c r="U28" s="16"/>
      <c r="V28" s="16"/>
      <c r="W28" s="16"/>
      <c r="X28" s="6"/>
      <c r="Y28" s="6"/>
      <c r="Z28" s="6"/>
      <c r="AA28" s="49"/>
      <c r="AB28" s="5"/>
    </row>
    <row r="29" spans="2:30" ht="12.75" customHeight="1" thickBot="1" x14ac:dyDescent="0.25">
      <c r="B29" s="43"/>
      <c r="C29" s="3"/>
      <c r="D29" s="3"/>
      <c r="E29" s="3"/>
      <c r="F29" s="3"/>
      <c r="G29" s="3"/>
      <c r="H29" s="3"/>
      <c r="I29" s="3"/>
      <c r="M29" s="174"/>
      <c r="N29" s="175"/>
      <c r="O29" s="175"/>
      <c r="P29" s="175"/>
      <c r="Q29" s="175"/>
      <c r="R29" s="176"/>
      <c r="S29" s="112"/>
      <c r="T29" s="108"/>
      <c r="U29" s="7"/>
      <c r="V29" s="7"/>
      <c r="W29" s="7"/>
      <c r="X29" s="3"/>
      <c r="Y29" s="3"/>
      <c r="Z29" s="3"/>
      <c r="AA29" s="54"/>
      <c r="AB29" s="5"/>
      <c r="AD29" s="110"/>
    </row>
    <row r="30" spans="2:30" ht="27" customHeight="1" thickBot="1" x14ac:dyDescent="0.25">
      <c r="B30" s="43"/>
      <c r="C30" s="3"/>
      <c r="D30" s="3"/>
      <c r="E30" s="3"/>
      <c r="F30" s="3"/>
      <c r="G30" s="3"/>
      <c r="H30" s="3"/>
      <c r="I30" s="3"/>
      <c r="M30" s="177">
        <v>6000</v>
      </c>
      <c r="N30" s="178"/>
      <c r="O30" s="165"/>
      <c r="P30" s="164">
        <f>IF(W22=AA38,O22,IF(W23=AA38,O23,IF(W24=AA38,O24,IF(W25=AA38,O25,))))</f>
        <v>0</v>
      </c>
      <c r="Q30" s="179">
        <v>68</v>
      </c>
      <c r="R30" s="180"/>
      <c r="S30" s="135"/>
      <c r="T30" s="111"/>
      <c r="U30" s="7"/>
      <c r="V30" s="7"/>
      <c r="W30" s="7"/>
      <c r="X30" s="7"/>
      <c r="Y30" s="7"/>
      <c r="Z30" s="7"/>
      <c r="AA30" s="56"/>
      <c r="AB30" s="5"/>
    </row>
    <row r="31" spans="2:30" ht="15" x14ac:dyDescent="0.2">
      <c r="B31" s="43"/>
      <c r="C31" s="3"/>
      <c r="D31" s="3"/>
      <c r="E31" s="3"/>
      <c r="F31" s="3"/>
      <c r="G31" s="3"/>
      <c r="H31" s="3"/>
      <c r="I31" s="17"/>
      <c r="O31" s="2"/>
      <c r="P31" s="2"/>
      <c r="Q31" s="2"/>
      <c r="R31" s="2"/>
      <c r="S31" s="111"/>
      <c r="T31" s="111"/>
      <c r="U31" s="7"/>
      <c r="V31" s="7"/>
      <c r="W31" s="7"/>
      <c r="X31" s="13"/>
      <c r="Y31" s="13"/>
      <c r="Z31" s="9"/>
      <c r="AA31" s="50"/>
      <c r="AB31" s="5"/>
    </row>
    <row r="32" spans="2:30" x14ac:dyDescent="0.2">
      <c r="B32" s="43"/>
      <c r="C32" s="3"/>
      <c r="D32" s="3"/>
      <c r="E32" s="3"/>
      <c r="F32" s="3"/>
      <c r="G32" s="3"/>
      <c r="H32" s="3"/>
      <c r="I32" s="17"/>
      <c r="K32" s="57"/>
      <c r="M32" s="33" t="s">
        <v>3</v>
      </c>
      <c r="N32" s="3"/>
      <c r="O32" s="8"/>
      <c r="P32" s="8"/>
      <c r="Q32" s="8"/>
      <c r="R32" s="8"/>
      <c r="S32" s="8"/>
      <c r="T32" s="3"/>
      <c r="U32" s="3"/>
      <c r="V32" s="8"/>
      <c r="W32" s="8"/>
      <c r="X32" s="13"/>
      <c r="Y32" s="13"/>
      <c r="Z32" s="9"/>
      <c r="AA32" s="50"/>
      <c r="AB32" s="5"/>
    </row>
    <row r="33" spans="2:28" x14ac:dyDescent="0.2">
      <c r="B33" s="43"/>
      <c r="C33" s="3"/>
      <c r="D33" s="3"/>
      <c r="E33" s="3"/>
      <c r="F33" s="3"/>
      <c r="G33" s="3"/>
      <c r="H33" s="3"/>
      <c r="I33" s="3"/>
      <c r="M33" s="28" t="s">
        <v>33</v>
      </c>
      <c r="O33" s="8"/>
      <c r="P33" s="8"/>
      <c r="Q33" s="8"/>
      <c r="R33" s="8"/>
      <c r="S33" s="8"/>
      <c r="T33" s="20"/>
      <c r="U33" s="20"/>
      <c r="V33" s="8"/>
      <c r="W33" s="8"/>
      <c r="X33" s="13"/>
      <c r="Y33" s="13"/>
      <c r="Z33" s="9"/>
      <c r="AA33" s="50"/>
      <c r="AB33" s="5"/>
    </row>
    <row r="34" spans="2:28" x14ac:dyDescent="0.2">
      <c r="B34" s="43"/>
      <c r="C34" s="3"/>
      <c r="D34" s="3"/>
      <c r="E34" s="3"/>
      <c r="F34" s="3"/>
      <c r="G34" s="3"/>
      <c r="H34" s="3"/>
      <c r="I34" s="3"/>
      <c r="M34" s="122" t="s">
        <v>42</v>
      </c>
      <c r="N34" s="8"/>
      <c r="O34" s="8"/>
      <c r="P34" s="8"/>
      <c r="Q34" s="8"/>
      <c r="R34" s="8"/>
      <c r="S34" s="8"/>
      <c r="T34" s="16"/>
      <c r="U34" s="16"/>
      <c r="V34" s="8"/>
      <c r="W34" s="8"/>
      <c r="X34" s="13"/>
      <c r="Y34" s="13"/>
      <c r="Z34" s="9"/>
      <c r="AA34" s="50"/>
      <c r="AB34" s="5"/>
    </row>
    <row r="35" spans="2:28" x14ac:dyDescent="0.2">
      <c r="B35" s="43"/>
      <c r="C35" s="3"/>
      <c r="D35" s="3"/>
      <c r="E35" s="3"/>
      <c r="F35" s="3"/>
      <c r="G35" s="3"/>
      <c r="H35" s="3"/>
      <c r="I35" s="3"/>
      <c r="M35" s="133" t="s">
        <v>43</v>
      </c>
      <c r="N35" s="8"/>
      <c r="O35" s="8"/>
      <c r="P35" s="8"/>
      <c r="Q35" s="8"/>
      <c r="R35" s="8"/>
      <c r="S35" s="8"/>
      <c r="T35" s="20"/>
      <c r="U35" s="20"/>
      <c r="V35" s="8"/>
      <c r="W35" s="8"/>
      <c r="X35" s="9"/>
      <c r="Y35" s="9"/>
      <c r="Z35" s="3"/>
      <c r="AA35" s="54"/>
      <c r="AB35" s="5"/>
    </row>
    <row r="36" spans="2:28" x14ac:dyDescent="0.2">
      <c r="B36" s="43"/>
      <c r="C36" s="3"/>
      <c r="D36" s="3"/>
      <c r="E36" s="3"/>
      <c r="F36" s="3"/>
      <c r="G36" s="3"/>
      <c r="H36" s="3"/>
      <c r="I36" s="3"/>
      <c r="J36" s="2"/>
      <c r="K36" s="3"/>
      <c r="L36" s="3"/>
      <c r="M36" s="133" t="s">
        <v>44</v>
      </c>
      <c r="N36" s="21"/>
      <c r="O36" s="8"/>
      <c r="P36" s="8"/>
      <c r="Q36" s="8"/>
      <c r="R36" s="8"/>
      <c r="S36" s="3"/>
      <c r="T36" s="8"/>
      <c r="U36" s="8"/>
      <c r="V36" s="8"/>
      <c r="W36" s="9"/>
      <c r="X36" s="3"/>
      <c r="Y36" s="3"/>
      <c r="Z36" s="3"/>
      <c r="AA36" s="54"/>
      <c r="AB36" s="5"/>
    </row>
    <row r="37" spans="2:28" x14ac:dyDescent="0.2">
      <c r="B37" s="43"/>
      <c r="C37" s="3"/>
      <c r="D37" s="3"/>
      <c r="E37" s="3"/>
      <c r="F37" s="3"/>
      <c r="G37" s="3"/>
      <c r="H37" s="3"/>
      <c r="I37" s="3"/>
      <c r="J37" s="2"/>
      <c r="K37" s="3"/>
      <c r="L37" s="3"/>
      <c r="M37" s="30" t="s">
        <v>45</v>
      </c>
      <c r="N37" s="8"/>
      <c r="O37" s="8"/>
      <c r="P37" s="8"/>
      <c r="Q37" s="8"/>
      <c r="R37" s="8"/>
      <c r="S37" s="3"/>
      <c r="T37" s="8"/>
      <c r="U37" s="8"/>
      <c r="V37" s="8"/>
      <c r="W37" s="9"/>
      <c r="X37" s="3"/>
      <c r="Y37" s="3"/>
      <c r="Z37" s="3"/>
      <c r="AA37" s="54"/>
      <c r="AB37" s="5"/>
    </row>
    <row r="38" spans="2:28" ht="13.5" thickBot="1" x14ac:dyDescent="0.25">
      <c r="B38" s="58"/>
      <c r="C38" s="59"/>
      <c r="D38" s="59"/>
      <c r="E38" s="59"/>
      <c r="F38" s="59"/>
      <c r="G38" s="59"/>
      <c r="H38" s="59"/>
      <c r="I38" s="60"/>
      <c r="J38" s="59"/>
      <c r="K38" s="59"/>
      <c r="L38" s="59"/>
      <c r="M38" s="61"/>
      <c r="N38" s="59"/>
      <c r="O38" s="59"/>
      <c r="P38" s="59"/>
      <c r="Q38" s="59"/>
      <c r="R38" s="59"/>
      <c r="S38" s="59"/>
      <c r="T38" s="62"/>
      <c r="U38" s="62"/>
      <c r="V38" s="62"/>
      <c r="W38" s="62"/>
      <c r="X38" s="62"/>
      <c r="Y38" s="62"/>
      <c r="Z38" s="62"/>
      <c r="AA38" s="109" t="s">
        <v>13</v>
      </c>
      <c r="AB38" s="5"/>
    </row>
    <row r="39" spans="2:28" ht="12.75" customHeight="1" x14ac:dyDescent="0.2">
      <c r="B39" s="218" t="str">
        <f>B4</f>
        <v>100093</v>
      </c>
      <c r="C39" s="219"/>
      <c r="D39" s="222" t="s">
        <v>0</v>
      </c>
      <c r="E39" s="236">
        <v>11</v>
      </c>
      <c r="F39" s="24" t="s">
        <v>17</v>
      </c>
      <c r="G39" s="25"/>
      <c r="H39" s="230"/>
      <c r="I39" s="231"/>
      <c r="J39" s="231"/>
      <c r="K39" s="232"/>
      <c r="L39" s="224" t="s">
        <v>5</v>
      </c>
      <c r="M39" s="225"/>
      <c r="N39" s="226"/>
      <c r="O39" s="202"/>
      <c r="P39" s="202"/>
      <c r="Q39" s="202"/>
      <c r="R39" s="202"/>
      <c r="S39" s="202"/>
      <c r="T39" s="199" t="s">
        <v>6</v>
      </c>
      <c r="U39" s="199"/>
      <c r="V39" s="200"/>
      <c r="W39" s="193"/>
      <c r="X39" s="194"/>
      <c r="Y39" s="194"/>
      <c r="Z39" s="194"/>
      <c r="AA39" s="195"/>
      <c r="AB39" s="5"/>
    </row>
    <row r="40" spans="2:28" ht="12.75" customHeight="1" thickBot="1" x14ac:dyDescent="0.25">
      <c r="B40" s="220"/>
      <c r="C40" s="221"/>
      <c r="D40" s="223"/>
      <c r="E40" s="237"/>
      <c r="F40" s="26" t="s">
        <v>4</v>
      </c>
      <c r="G40" s="27"/>
      <c r="H40" s="233"/>
      <c r="I40" s="234"/>
      <c r="J40" s="234"/>
      <c r="K40" s="235"/>
      <c r="L40" s="227"/>
      <c r="M40" s="228"/>
      <c r="N40" s="229"/>
      <c r="O40" s="203"/>
      <c r="P40" s="203"/>
      <c r="Q40" s="203"/>
      <c r="R40" s="203"/>
      <c r="S40" s="203"/>
      <c r="T40" s="201"/>
      <c r="U40" s="201"/>
      <c r="V40" s="201"/>
      <c r="W40" s="196"/>
      <c r="X40" s="197"/>
      <c r="Y40" s="197"/>
      <c r="Z40" s="197"/>
      <c r="AA40" s="198"/>
      <c r="AB40" s="5"/>
    </row>
    <row r="41" spans="2:28" x14ac:dyDescent="0.2">
      <c r="AB41" s="5"/>
    </row>
    <row r="42" spans="2:28" x14ac:dyDescent="0.2">
      <c r="AB42" s="5"/>
    </row>
    <row r="43" spans="2:28" x14ac:dyDescent="0.2">
      <c r="AB43" s="5"/>
    </row>
    <row r="44" spans="2:28" x14ac:dyDescent="0.2">
      <c r="M44" s="122"/>
      <c r="N44" s="123"/>
      <c r="O44" s="124"/>
      <c r="P44" s="124"/>
      <c r="Q44" s="124"/>
      <c r="R44" s="116"/>
      <c r="S44" s="116"/>
      <c r="AB44" s="5"/>
    </row>
    <row r="45" spans="2:28" x14ac:dyDescent="0.2">
      <c r="M45" s="125"/>
      <c r="N45" s="126"/>
      <c r="O45" s="127"/>
      <c r="P45" s="128"/>
      <c r="Q45" s="114"/>
      <c r="R45" s="116"/>
      <c r="S45" s="116"/>
      <c r="AB45" s="5"/>
    </row>
    <row r="46" spans="2:28" x14ac:dyDescent="0.2">
      <c r="N46" s="126"/>
      <c r="O46" s="127"/>
      <c r="P46" s="129"/>
      <c r="Q46" s="130"/>
      <c r="R46" s="116"/>
      <c r="S46" s="116"/>
      <c r="AB46" s="5"/>
    </row>
    <row r="47" spans="2:28" x14ac:dyDescent="0.2">
      <c r="M47" s="122"/>
      <c r="N47" s="131"/>
      <c r="O47" s="132"/>
      <c r="P47" s="132"/>
      <c r="Q47" s="132"/>
      <c r="R47" s="132"/>
      <c r="S47" s="132"/>
      <c r="AB47" s="5"/>
    </row>
    <row r="48" spans="2:28" x14ac:dyDescent="0.2">
      <c r="N48" s="131"/>
      <c r="O48" s="132"/>
      <c r="P48" s="132"/>
      <c r="Q48" s="132"/>
      <c r="R48" s="132"/>
      <c r="S48" s="132"/>
      <c r="AB48" s="5"/>
    </row>
    <row r="49" spans="14:28" ht="15.75" x14ac:dyDescent="0.2">
      <c r="N49" s="134"/>
      <c r="O49" s="134"/>
      <c r="P49" s="134"/>
      <c r="Q49" s="134"/>
      <c r="R49" s="134"/>
      <c r="S49" s="134"/>
      <c r="AB49" s="5"/>
    </row>
    <row r="50" spans="14:28" x14ac:dyDescent="0.2">
      <c r="AB50" s="5"/>
    </row>
    <row r="51" spans="14:28" x14ac:dyDescent="0.2">
      <c r="AB51" s="5"/>
    </row>
    <row r="52" spans="14:28" x14ac:dyDescent="0.2">
      <c r="AB52" s="5"/>
    </row>
    <row r="53" spans="14:28" x14ac:dyDescent="0.2">
      <c r="AB53" s="5"/>
    </row>
    <row r="54" spans="14:28" x14ac:dyDescent="0.2">
      <c r="AB54" s="5"/>
    </row>
    <row r="55" spans="14:28" x14ac:dyDescent="0.2">
      <c r="AB55" s="5"/>
    </row>
    <row r="56" spans="14:28" x14ac:dyDescent="0.2">
      <c r="AB56" s="5"/>
    </row>
    <row r="57" spans="14:28" x14ac:dyDescent="0.2">
      <c r="AB57" s="5"/>
    </row>
    <row r="58" spans="14:28" x14ac:dyDescent="0.2">
      <c r="AB58" s="5"/>
    </row>
    <row r="59" spans="14:28" x14ac:dyDescent="0.2">
      <c r="AB59" s="5"/>
    </row>
    <row r="60" spans="14:28" x14ac:dyDescent="0.2">
      <c r="AB60" s="5"/>
    </row>
    <row r="61" spans="14:28" x14ac:dyDescent="0.2">
      <c r="AB61" s="5"/>
    </row>
    <row r="62" spans="14:28" x14ac:dyDescent="0.2">
      <c r="AB62" s="5"/>
    </row>
    <row r="63" spans="14:28" x14ac:dyDescent="0.2">
      <c r="AB63" s="5"/>
    </row>
    <row r="64" spans="14:28" x14ac:dyDescent="0.2">
      <c r="AB64" s="5"/>
    </row>
    <row r="65" spans="28:28" x14ac:dyDescent="0.2">
      <c r="AB65" s="5"/>
    </row>
    <row r="66" spans="28:28" x14ac:dyDescent="0.2">
      <c r="AB66" s="5"/>
    </row>
    <row r="67" spans="28:28" x14ac:dyDescent="0.2">
      <c r="AB67" s="5"/>
    </row>
    <row r="68" spans="28:28" x14ac:dyDescent="0.2">
      <c r="AB68" s="5"/>
    </row>
    <row r="69" spans="28:28" x14ac:dyDescent="0.2">
      <c r="AB69" s="5"/>
    </row>
    <row r="70" spans="28:28" x14ac:dyDescent="0.2">
      <c r="AB70" s="5"/>
    </row>
    <row r="71" spans="28:28" x14ac:dyDescent="0.2">
      <c r="AB71" s="5"/>
    </row>
    <row r="72" spans="28:28" x14ac:dyDescent="0.2">
      <c r="AB72" s="5"/>
    </row>
    <row r="73" spans="28:28" x14ac:dyDescent="0.2">
      <c r="AB73" s="5"/>
    </row>
    <row r="74" spans="28:28" x14ac:dyDescent="0.2">
      <c r="AB74" s="5"/>
    </row>
  </sheetData>
  <sheetProtection password="CD84" sheet="1" objects="1" scenarios="1"/>
  <mergeCells count="40">
    <mergeCell ref="B4:E7"/>
    <mergeCell ref="F4:S5"/>
    <mergeCell ref="F6:S7"/>
    <mergeCell ref="U15:V15"/>
    <mergeCell ref="M15:N15"/>
    <mergeCell ref="O15:P15"/>
    <mergeCell ref="K14:L14"/>
    <mergeCell ref="B39:C40"/>
    <mergeCell ref="D39:D40"/>
    <mergeCell ref="L39:N40"/>
    <mergeCell ref="H39:K39"/>
    <mergeCell ref="H40:K40"/>
    <mergeCell ref="E39:E40"/>
    <mergeCell ref="W39:AA40"/>
    <mergeCell ref="T39:V40"/>
    <mergeCell ref="O39:S40"/>
    <mergeCell ref="W14:Y14"/>
    <mergeCell ref="K15:L15"/>
    <mergeCell ref="Q15:R15"/>
    <mergeCell ref="S15:T15"/>
    <mergeCell ref="W15:Y15"/>
    <mergeCell ref="M14:N14"/>
    <mergeCell ref="O14:P14"/>
    <mergeCell ref="Q14:R14"/>
    <mergeCell ref="S14:T14"/>
    <mergeCell ref="U14:V14"/>
    <mergeCell ref="S18:T18"/>
    <mergeCell ref="M21:Q21"/>
    <mergeCell ref="R21:V21"/>
    <mergeCell ref="M28:R29"/>
    <mergeCell ref="M30:N30"/>
    <mergeCell ref="Q30:R30"/>
    <mergeCell ref="P22:Q22"/>
    <mergeCell ref="P23:Q23"/>
    <mergeCell ref="P24:Q24"/>
    <mergeCell ref="P25:Q25"/>
    <mergeCell ref="M22:N22"/>
    <mergeCell ref="M23:N23"/>
    <mergeCell ref="M24:N24"/>
    <mergeCell ref="M25:N25"/>
  </mergeCells>
  <phoneticPr fontId="1" type="noConversion"/>
  <dataValidations count="4">
    <dataValidation type="list" allowBlank="1" showInputMessage="1" showErrorMessage="1" sqref="Q46">
      <formula1>$V$45</formula1>
    </dataValidation>
    <dataValidation type="whole" allowBlank="1" showInputMessage="1" showErrorMessage="1" errorTitle="Invalid O/A Door Height Entered" promptTitle="Over All Door Height" prompt="Minimum = 2100mm_x000a_Maximum = 3000mm" sqref="M15">
      <formula1>2100</formula1>
      <formula2>3000</formula2>
    </dataValidation>
    <dataValidation type="list" allowBlank="1" showInputMessage="1" showErrorMessage="1" sqref="W22:W25">
      <formula1>tick</formula1>
    </dataValidation>
    <dataValidation type="whole" allowBlank="1" showInputMessage="1" showErrorMessage="1" errorTitle="Invalid O/A Door Width Entered" promptTitle="Over All Door Width" prompt="Standard = 1056mm_x000a_Minimum = 1031mm_x000a_Maximum = 1200mm" sqref="K15:L15">
      <formula1>1031</formula1>
      <formula2>1200</formula2>
    </dataValidation>
  </dataValidations>
  <printOptions horizontalCentered="1" verticalCentered="1"/>
  <pageMargins left="0" right="0" top="0" bottom="0" header="0.51181102362204722" footer="0.51181102362204722"/>
  <pageSetup paperSize="9" scale="93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Sheet1!$A$3:$A$4</xm:f>
          </x14:formula1>
          <xm:sqref>W15:Y15</xm:sqref>
        </x14:dataValidation>
        <x14:dataValidation type="list" allowBlank="1" showInputMessage="1" showErrorMessage="1">
          <x14:formula1>
            <xm:f>Sheet1!$B$3:$B$4</xm:f>
          </x14:formula1>
          <xm:sqref>S18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V75"/>
  <sheetViews>
    <sheetView showGridLines="0" showZeros="0" workbookViewId="0">
      <selection activeCell="AE23" sqref="AE23"/>
    </sheetView>
  </sheetViews>
  <sheetFormatPr defaultRowHeight="12.75" x14ac:dyDescent="0.2"/>
  <cols>
    <col min="1" max="6" width="9.140625" style="1"/>
    <col min="7" max="7" width="3.7109375" style="1" customWidth="1"/>
    <col min="8" max="8" width="9.140625" style="1"/>
    <col min="9" max="9" width="5.5703125" style="1" customWidth="1"/>
    <col min="10" max="12" width="4.7109375" style="1" customWidth="1"/>
    <col min="13" max="13" width="5" style="1" bestFit="1" customWidth="1"/>
    <col min="14" max="18" width="4.7109375" style="1" customWidth="1"/>
    <col min="19" max="19" width="4.140625" style="1" customWidth="1"/>
    <col min="20" max="22" width="4.7109375" style="1" customWidth="1"/>
    <col min="23" max="23" width="4" style="1" customWidth="1"/>
    <col min="24" max="27" width="4.7109375" style="1" customWidth="1"/>
    <col min="28" max="28" width="5.28515625" style="1" customWidth="1"/>
    <col min="29" max="16384" width="9.140625" style="1"/>
  </cols>
  <sheetData>
    <row r="3" spans="2:48" ht="13.5" thickBot="1" x14ac:dyDescent="0.25"/>
    <row r="4" spans="2:48" ht="14.25" customHeight="1" x14ac:dyDescent="0.2">
      <c r="B4" s="238" t="s">
        <v>72</v>
      </c>
      <c r="C4" s="225"/>
      <c r="D4" s="225"/>
      <c r="E4" s="226"/>
      <c r="F4" s="243" t="s">
        <v>15</v>
      </c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35"/>
      <c r="U4" s="80"/>
      <c r="V4" s="80"/>
      <c r="W4" s="23"/>
      <c r="X4" s="23"/>
      <c r="Y4" s="23"/>
      <c r="Z4" s="23"/>
      <c r="AA4" s="23"/>
      <c r="AB4" s="36"/>
    </row>
    <row r="5" spans="2:48" ht="14.25" customHeight="1" x14ac:dyDescent="0.2">
      <c r="B5" s="239"/>
      <c r="C5" s="240"/>
      <c r="D5" s="240"/>
      <c r="E5" s="241"/>
      <c r="F5" s="244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34"/>
      <c r="U5" s="81"/>
      <c r="V5" s="81"/>
      <c r="W5" s="2"/>
      <c r="X5" s="2"/>
      <c r="Y5" s="2"/>
      <c r="Z5" s="2"/>
      <c r="AA5" s="2"/>
      <c r="AB5" s="37"/>
    </row>
    <row r="6" spans="2:48" ht="14.25" customHeight="1" x14ac:dyDescent="0.2">
      <c r="B6" s="239"/>
      <c r="C6" s="240"/>
      <c r="D6" s="240"/>
      <c r="E6" s="241"/>
      <c r="F6" s="246" t="str">
        <f>'Data Sheet'!F6:S7</f>
        <v>Elite Aero PSD, With Hook Lock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34"/>
      <c r="U6" s="81"/>
      <c r="V6" s="81"/>
      <c r="W6" s="2"/>
      <c r="X6" s="2"/>
      <c r="Y6" s="2"/>
      <c r="Z6" s="2"/>
      <c r="AA6" s="2"/>
      <c r="AB6" s="37"/>
    </row>
    <row r="7" spans="2:48" ht="14.25" customHeight="1" thickBot="1" x14ac:dyDescent="0.25">
      <c r="B7" s="242"/>
      <c r="C7" s="228"/>
      <c r="D7" s="228"/>
      <c r="E7" s="229"/>
      <c r="F7" s="227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38"/>
      <c r="U7" s="82"/>
      <c r="V7" s="82"/>
      <c r="W7" s="39"/>
      <c r="X7" s="39"/>
      <c r="Y7" s="39"/>
      <c r="Z7" s="39"/>
      <c r="AA7" s="39"/>
      <c r="AB7" s="40"/>
    </row>
    <row r="8" spans="2:48" x14ac:dyDescent="0.2">
      <c r="B8" s="41"/>
      <c r="C8" s="42"/>
      <c r="D8" s="42"/>
      <c r="E8" s="42"/>
      <c r="F8" s="42"/>
      <c r="G8" s="42"/>
      <c r="H8" s="4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36"/>
    </row>
    <row r="9" spans="2:48" x14ac:dyDescent="0.2">
      <c r="B9" s="43"/>
      <c r="C9" s="3"/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7"/>
    </row>
    <row r="10" spans="2:48" x14ac:dyDescent="0.2">
      <c r="B10" s="43"/>
      <c r="C10" s="3"/>
      <c r="D10" s="3"/>
      <c r="E10" s="3"/>
      <c r="F10" s="3"/>
      <c r="G10" s="3"/>
      <c r="H10" s="3"/>
      <c r="I10" s="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2:48" x14ac:dyDescent="0.2">
      <c r="B11" s="43"/>
      <c r="C11" s="3"/>
      <c r="D11" s="3"/>
      <c r="E11" s="3"/>
      <c r="F11" s="3"/>
      <c r="G11" s="3"/>
      <c r="H11" s="3"/>
      <c r="I11" s="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4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2:48" x14ac:dyDescent="0.2">
      <c r="B12" s="43"/>
      <c r="C12" s="3"/>
      <c r="D12" s="3"/>
      <c r="E12" s="3"/>
      <c r="F12" s="2"/>
      <c r="G12" s="2"/>
      <c r="H12" s="2"/>
      <c r="I12" s="2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Z12" s="4"/>
      <c r="AA12" s="4"/>
      <c r="AB12" s="44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2:48" x14ac:dyDescent="0.2">
      <c r="B13" s="43"/>
      <c r="C13" s="3"/>
      <c r="D13" s="3"/>
      <c r="E13" s="3"/>
      <c r="F13" s="2"/>
      <c r="G13" s="2"/>
      <c r="H13" s="2"/>
      <c r="I13" s="2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Z13" s="4"/>
      <c r="AA13" s="4"/>
      <c r="AB13" s="44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2:48" ht="15" customHeight="1" x14ac:dyDescent="0.25">
      <c r="B14" s="43"/>
      <c r="C14" s="3"/>
      <c r="D14" s="3"/>
      <c r="E14" s="3"/>
      <c r="F14" s="20"/>
      <c r="G14" s="20"/>
      <c r="H14" s="20"/>
      <c r="J14" s="121" t="s">
        <v>36</v>
      </c>
      <c r="K14" s="45"/>
      <c r="L14" s="45"/>
      <c r="M14" s="45"/>
      <c r="N14" s="45"/>
      <c r="O14" s="45"/>
      <c r="P14" s="45"/>
      <c r="Q14" s="45"/>
      <c r="R14" s="45"/>
      <c r="S14" s="45"/>
      <c r="T14" s="67"/>
      <c r="U14" s="85"/>
      <c r="V14" s="65"/>
      <c r="W14" s="79"/>
      <c r="AA14" s="45"/>
      <c r="AB14" s="46"/>
      <c r="AC14" s="5"/>
      <c r="AD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2:48" ht="13.5" customHeight="1" x14ac:dyDescent="0.2">
      <c r="B15" s="47"/>
      <c r="C15" s="20"/>
      <c r="D15" s="20"/>
      <c r="E15" s="20"/>
      <c r="F15" s="20"/>
      <c r="G15" s="20"/>
      <c r="H15" s="20"/>
      <c r="J15" s="79"/>
      <c r="K15" s="79"/>
      <c r="L15" s="79"/>
      <c r="X15" s="4"/>
      <c r="Y15" s="4"/>
      <c r="AA15" s="45"/>
      <c r="AB15" s="46"/>
      <c r="AC15" s="5"/>
      <c r="AD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2:48" ht="13.5" customHeight="1" thickBot="1" x14ac:dyDescent="0.25">
      <c r="B16" s="47"/>
      <c r="C16" s="20"/>
      <c r="D16" s="20"/>
      <c r="E16" s="20"/>
      <c r="F16" s="20"/>
      <c r="G16" s="20"/>
      <c r="H16" s="20"/>
      <c r="J16" s="79"/>
      <c r="K16" s="30"/>
      <c r="L16" s="29"/>
      <c r="M16" s="29"/>
      <c r="N16" s="29"/>
      <c r="O16" s="29"/>
      <c r="P16" s="29"/>
      <c r="Q16" s="29"/>
      <c r="R16" s="29"/>
      <c r="S16" s="29"/>
      <c r="T16" s="4"/>
      <c r="U16" s="4"/>
      <c r="V16" s="4"/>
      <c r="W16" s="4"/>
      <c r="X16" s="4"/>
      <c r="Y16" s="4"/>
      <c r="Z16" s="45"/>
      <c r="AA16" s="45"/>
      <c r="AB16" s="46"/>
      <c r="AC16" s="5"/>
      <c r="AD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2:48" ht="13.5" customHeight="1" x14ac:dyDescent="0.2">
      <c r="B17" s="43"/>
      <c r="C17" s="3"/>
      <c r="D17" s="3"/>
      <c r="E17" s="3"/>
      <c r="F17" s="3"/>
      <c r="G17" s="3"/>
      <c r="H17" s="3"/>
      <c r="I17" s="2"/>
      <c r="J17" s="247" t="s">
        <v>1</v>
      </c>
      <c r="K17" s="287"/>
      <c r="L17" s="287"/>
      <c r="M17" s="287"/>
      <c r="N17" s="288"/>
      <c r="O17" s="253" t="s">
        <v>58</v>
      </c>
      <c r="P17" s="254"/>
      <c r="Q17" s="257" t="s">
        <v>41</v>
      </c>
      <c r="R17" s="254"/>
      <c r="S17" s="257" t="s">
        <v>59</v>
      </c>
      <c r="T17" s="254"/>
      <c r="U17" s="259" t="s">
        <v>60</v>
      </c>
      <c r="V17" s="260"/>
      <c r="W17" s="259" t="s">
        <v>61</v>
      </c>
      <c r="X17" s="268"/>
      <c r="Y17" s="159"/>
      <c r="Z17" s="247" t="s">
        <v>40</v>
      </c>
      <c r="AA17" s="248"/>
      <c r="AB17" s="46"/>
      <c r="AC17" s="5"/>
      <c r="AD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2:48" ht="13.5" customHeight="1" thickBot="1" x14ac:dyDescent="0.25">
      <c r="B18" s="43"/>
      <c r="C18" s="3"/>
      <c r="D18" s="3"/>
      <c r="E18" s="3"/>
      <c r="F18" s="3"/>
      <c r="G18" s="3"/>
      <c r="H18" s="3"/>
      <c r="I18" s="2"/>
      <c r="J18" s="289"/>
      <c r="K18" s="290"/>
      <c r="L18" s="290"/>
      <c r="M18" s="290"/>
      <c r="N18" s="291"/>
      <c r="O18" s="255"/>
      <c r="P18" s="256"/>
      <c r="Q18" s="258"/>
      <c r="R18" s="256"/>
      <c r="S18" s="258"/>
      <c r="T18" s="256"/>
      <c r="U18" s="261"/>
      <c r="V18" s="261"/>
      <c r="W18" s="261"/>
      <c r="X18" s="269"/>
      <c r="Y18" s="159"/>
      <c r="Z18" s="249"/>
      <c r="AA18" s="250"/>
      <c r="AB18" s="46"/>
      <c r="AC18" s="5"/>
      <c r="AD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2:48" ht="30" customHeight="1" thickBot="1" x14ac:dyDescent="0.25">
      <c r="B19" s="43"/>
      <c r="C19" s="3"/>
      <c r="D19" s="3"/>
      <c r="E19" s="3"/>
      <c r="F19" s="3"/>
      <c r="G19" s="3"/>
      <c r="H19" s="2"/>
      <c r="J19" s="154"/>
      <c r="K19" s="120">
        <v>4000</v>
      </c>
      <c r="L19" s="155">
        <f>'Data Sheet'!O30</f>
        <v>0</v>
      </c>
      <c r="M19" s="156">
        <v>68</v>
      </c>
      <c r="N19" s="157"/>
      <c r="O19" s="262">
        <f>'Data Sheet'!$K$15-14</f>
        <v>-14</v>
      </c>
      <c r="P19" s="263"/>
      <c r="Q19" s="264">
        <f>'Data Sheet'!$M$15-20</f>
        <v>-20</v>
      </c>
      <c r="R19" s="263"/>
      <c r="S19" s="264">
        <f>'Data Sheet'!$M$15-('Data Sheet'!$O$15+'Data Sheet'!$Q$15)-9</f>
        <v>-9</v>
      </c>
      <c r="T19" s="265"/>
      <c r="U19" s="266">
        <f>'Data Sheet'!$Q$15</f>
        <v>0</v>
      </c>
      <c r="V19" s="267"/>
      <c r="W19" s="264">
        <f>('Data Sheet'!$M$15-'Data Sheet'!$S$15)-50</f>
        <v>-50</v>
      </c>
      <c r="X19" s="270"/>
      <c r="Z19" s="251">
        <f>'Data Sheet'!W15</f>
        <v>0</v>
      </c>
      <c r="AA19" s="252"/>
      <c r="AB19" s="46"/>
      <c r="AC19" s="5"/>
      <c r="AD19" s="5"/>
      <c r="AE19" s="9"/>
      <c r="AF19" s="3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2:48" ht="27" customHeight="1" x14ac:dyDescent="0.2">
      <c r="B20" s="43"/>
      <c r="C20" s="3"/>
      <c r="D20" s="3"/>
      <c r="E20" s="3"/>
      <c r="F20" s="3"/>
      <c r="G20" s="3"/>
      <c r="H20" s="2"/>
      <c r="J20" s="119"/>
      <c r="K20" s="6"/>
      <c r="L20" s="6"/>
      <c r="M20" s="119"/>
      <c r="N20" s="16"/>
      <c r="O20" s="16"/>
      <c r="P20" s="119"/>
      <c r="Q20" s="16"/>
      <c r="R20" s="16"/>
      <c r="S20" s="119"/>
      <c r="T20" s="16"/>
      <c r="U20" s="16"/>
      <c r="V20" s="119"/>
      <c r="X20" s="16"/>
      <c r="Y20" s="78"/>
      <c r="Z20" s="79"/>
      <c r="AA20" s="79"/>
      <c r="AB20" s="46"/>
      <c r="AC20" s="5"/>
      <c r="AD20" s="5"/>
      <c r="AE20" s="9"/>
      <c r="AF20" s="3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2:48" ht="12.75" customHeight="1" x14ac:dyDescent="0.2">
      <c r="B21" s="43"/>
      <c r="C21" s="3"/>
      <c r="D21" s="3"/>
      <c r="E21" s="3"/>
      <c r="F21" s="3"/>
      <c r="G21" s="3"/>
      <c r="H21" s="2"/>
      <c r="I21" s="3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10"/>
      <c r="U21" s="10"/>
      <c r="V21" s="10"/>
      <c r="X21" s="10"/>
      <c r="Y21" s="10"/>
      <c r="Z21" s="11"/>
      <c r="AA21" s="11"/>
      <c r="AB21" s="48"/>
      <c r="AC21" s="5"/>
      <c r="AD21" s="5"/>
      <c r="AE21" s="9"/>
      <c r="AF21" s="3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2:48" x14ac:dyDescent="0.2">
      <c r="B22" s="43"/>
      <c r="C22" s="3"/>
      <c r="D22" s="3"/>
      <c r="E22" s="3"/>
      <c r="F22" s="3"/>
      <c r="G22" s="3"/>
      <c r="H22" s="2"/>
      <c r="I22" s="3"/>
      <c r="J22" s="79"/>
      <c r="K22" s="30"/>
      <c r="L22" s="29"/>
      <c r="M22" s="29"/>
      <c r="N22" s="79"/>
      <c r="O22" s="79"/>
      <c r="P22" s="79"/>
      <c r="Q22" s="79"/>
      <c r="R22" s="79"/>
      <c r="S22" s="79"/>
      <c r="T22" s="6"/>
      <c r="U22" s="6"/>
      <c r="V22" s="6"/>
      <c r="W22" s="6"/>
      <c r="X22" s="6"/>
      <c r="Y22" s="6"/>
      <c r="Z22" s="6"/>
      <c r="AA22" s="6"/>
      <c r="AB22" s="49"/>
      <c r="AC22" s="5"/>
      <c r="AD22" s="5"/>
      <c r="AE22" s="9"/>
      <c r="AF22" s="3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2:48" x14ac:dyDescent="0.2">
      <c r="B23" s="43"/>
      <c r="C23" s="3"/>
      <c r="D23" s="3"/>
      <c r="E23" s="3"/>
      <c r="F23" s="3"/>
      <c r="G23" s="3"/>
      <c r="H23" s="2"/>
      <c r="I23" s="3"/>
      <c r="J23" s="33"/>
      <c r="K23" s="30"/>
      <c r="L23" s="29"/>
      <c r="M23" s="29"/>
      <c r="N23" s="31"/>
      <c r="O23" s="31"/>
      <c r="P23" s="31"/>
      <c r="Q23" s="31"/>
      <c r="R23" s="31"/>
      <c r="S23" s="31"/>
      <c r="T23" s="6"/>
      <c r="U23" s="6"/>
      <c r="V23" s="6"/>
      <c r="W23" s="6"/>
      <c r="X23" s="6"/>
      <c r="Y23" s="6"/>
      <c r="Z23" s="6"/>
      <c r="AA23" s="6"/>
      <c r="AB23" s="49"/>
      <c r="AC23" s="5"/>
      <c r="AD23" s="5"/>
      <c r="AE23" s="9"/>
      <c r="AF23" s="3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2:48" x14ac:dyDescent="0.2">
      <c r="B24" s="43"/>
      <c r="C24" s="3"/>
      <c r="D24" s="3"/>
      <c r="E24" s="3"/>
      <c r="F24" s="3"/>
      <c r="G24" s="3"/>
      <c r="H24" s="2"/>
      <c r="I24" s="3"/>
      <c r="J24" s="28"/>
      <c r="K24" s="30"/>
      <c r="L24" s="29"/>
      <c r="M24" s="29"/>
      <c r="N24" s="31"/>
      <c r="O24" s="31"/>
      <c r="P24" s="31"/>
      <c r="Q24" s="31"/>
      <c r="R24" s="31"/>
      <c r="S24" s="31"/>
      <c r="T24" s="6"/>
      <c r="U24" s="6"/>
      <c r="V24" s="6"/>
      <c r="W24" s="6"/>
      <c r="X24" s="6"/>
      <c r="Y24" s="6"/>
      <c r="Z24" s="6"/>
      <c r="AA24" s="6"/>
      <c r="AB24" s="49"/>
      <c r="AC24" s="5"/>
      <c r="AD24" s="5"/>
      <c r="AE24" s="9"/>
      <c r="AF24" s="3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2:48" x14ac:dyDescent="0.2">
      <c r="B25" s="43"/>
      <c r="C25" s="3"/>
      <c r="D25" s="3"/>
      <c r="E25" s="3"/>
      <c r="F25" s="3"/>
      <c r="G25" s="3"/>
      <c r="H25" s="2"/>
      <c r="I25" s="3"/>
      <c r="J25" s="30"/>
      <c r="K25" s="30"/>
      <c r="L25" s="29"/>
      <c r="M25" s="29"/>
      <c r="N25" s="31"/>
      <c r="O25" s="31"/>
      <c r="P25" s="31"/>
      <c r="Q25" s="31"/>
      <c r="R25" s="31"/>
      <c r="S25" s="31"/>
      <c r="T25" s="6"/>
      <c r="U25" s="6"/>
      <c r="V25" s="6"/>
      <c r="W25" s="6"/>
      <c r="X25" s="6"/>
      <c r="Y25" s="6"/>
      <c r="Z25" s="6"/>
      <c r="AA25" s="6"/>
      <c r="AB25" s="50"/>
      <c r="AC25" s="5"/>
      <c r="AD25" s="5"/>
      <c r="AE25" s="9"/>
      <c r="AF25" s="3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2:48" x14ac:dyDescent="0.2">
      <c r="B26" s="43"/>
      <c r="C26" s="3"/>
      <c r="D26" s="3"/>
      <c r="E26" s="3"/>
      <c r="F26" s="3"/>
      <c r="G26" s="3"/>
      <c r="H26" s="2"/>
      <c r="I26" s="3"/>
      <c r="J26" s="65"/>
      <c r="K26" s="67"/>
      <c r="L26" s="67"/>
      <c r="M26" s="65"/>
      <c r="N26" s="67"/>
      <c r="O26" s="67"/>
      <c r="P26" s="67"/>
      <c r="Q26" s="67"/>
      <c r="R26" s="67"/>
      <c r="S26" s="67"/>
      <c r="T26" s="65"/>
      <c r="U26" s="65"/>
      <c r="V26" s="65"/>
      <c r="W26" s="64"/>
      <c r="X26" s="65"/>
      <c r="Y26" s="65"/>
      <c r="Z26" s="6"/>
      <c r="AA26" s="6"/>
      <c r="AB26" s="50"/>
      <c r="AC26" s="5"/>
      <c r="AD26" s="5"/>
      <c r="AE26" s="9"/>
      <c r="AF26" s="3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2:48" x14ac:dyDescent="0.2">
      <c r="B27" s="43"/>
      <c r="C27" s="3"/>
      <c r="D27" s="3"/>
      <c r="E27" s="3"/>
      <c r="F27" s="3"/>
      <c r="G27" s="3"/>
      <c r="H27" s="3"/>
      <c r="I27" s="3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5"/>
      <c r="U27" s="65"/>
      <c r="V27" s="65"/>
      <c r="W27" s="64"/>
      <c r="X27" s="65"/>
      <c r="Y27" s="65"/>
      <c r="Z27" s="16"/>
      <c r="AA27" s="11"/>
      <c r="AB27" s="51"/>
      <c r="AC27" s="5"/>
      <c r="AD27" s="5"/>
      <c r="AE27" s="5"/>
      <c r="AF27" s="3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2:48" ht="21.75" customHeight="1" x14ac:dyDescent="0.2">
      <c r="B28" s="43"/>
      <c r="C28" s="3"/>
      <c r="D28" s="3"/>
      <c r="E28" s="3"/>
      <c r="F28" s="3"/>
      <c r="G28" s="3"/>
      <c r="H28" s="3"/>
      <c r="I28" s="3"/>
      <c r="J28" s="68"/>
      <c r="K28" s="67"/>
      <c r="L28" s="67"/>
      <c r="M28" s="69"/>
      <c r="N28" s="67"/>
      <c r="O28" s="67"/>
      <c r="P28" s="67"/>
      <c r="Q28" s="70"/>
      <c r="R28" s="70"/>
      <c r="S28" s="70"/>
      <c r="T28" s="13"/>
      <c r="U28" s="13"/>
      <c r="V28" s="13"/>
      <c r="W28" s="66"/>
      <c r="X28" s="13"/>
      <c r="Y28" s="13"/>
      <c r="Z28" s="15"/>
      <c r="AA28" s="15"/>
      <c r="AB28" s="52"/>
      <c r="AC28" s="5"/>
      <c r="AD28" s="3"/>
      <c r="AE28" s="3"/>
      <c r="AF28" s="3"/>
      <c r="AG28" s="3"/>
      <c r="AH28" s="3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2:48" ht="27" customHeight="1" x14ac:dyDescent="0.2">
      <c r="B29" s="43"/>
      <c r="C29" s="3"/>
      <c r="D29" s="3"/>
      <c r="E29" s="3"/>
      <c r="F29" s="3"/>
      <c r="G29" s="3"/>
      <c r="H29" s="3"/>
      <c r="I29" s="3"/>
      <c r="J29" s="68"/>
      <c r="K29" s="67"/>
      <c r="L29" s="67"/>
      <c r="M29" s="69"/>
      <c r="N29" s="67"/>
      <c r="O29" s="67"/>
      <c r="P29" s="67"/>
      <c r="Q29" s="70"/>
      <c r="R29" s="70"/>
      <c r="S29" s="70"/>
      <c r="T29" s="16"/>
      <c r="U29" s="16"/>
      <c r="V29" s="16"/>
      <c r="W29" s="16"/>
      <c r="X29" s="16"/>
      <c r="Y29" s="16"/>
      <c r="Z29" s="16"/>
      <c r="AA29" s="16"/>
      <c r="AB29" s="51"/>
      <c r="AC29" s="5"/>
      <c r="AD29" s="3"/>
      <c r="AE29" s="3"/>
      <c r="AF29" s="3"/>
      <c r="AG29" s="3"/>
      <c r="AH29" s="3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2:48" ht="27" customHeight="1" x14ac:dyDescent="0.2">
      <c r="B30" s="43"/>
      <c r="C30" s="3"/>
      <c r="D30" s="3"/>
      <c r="E30" s="3"/>
      <c r="F30" s="3"/>
      <c r="G30" s="3"/>
      <c r="H30" s="3"/>
      <c r="I30" s="3"/>
      <c r="J30" s="68"/>
      <c r="K30" s="67"/>
      <c r="L30" s="67"/>
      <c r="M30" s="69"/>
      <c r="N30" s="67"/>
      <c r="O30" s="67"/>
      <c r="P30" s="67"/>
      <c r="Q30" s="70"/>
      <c r="R30" s="70"/>
      <c r="S30" s="70"/>
      <c r="T30" s="9"/>
      <c r="U30" s="9"/>
      <c r="V30" s="9"/>
      <c r="W30" s="9"/>
      <c r="X30" s="20"/>
      <c r="Y30" s="20"/>
      <c r="Z30" s="20"/>
      <c r="AA30" s="20"/>
      <c r="AB30" s="53"/>
      <c r="AC30" s="5"/>
      <c r="AD30" s="3"/>
      <c r="AE30" s="3"/>
      <c r="AF30" s="3"/>
      <c r="AG30" s="3"/>
      <c r="AH30" s="3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2:48" x14ac:dyDescent="0.2">
      <c r="B31" s="43"/>
      <c r="C31" s="3"/>
      <c r="D31" s="3"/>
      <c r="E31" s="3"/>
      <c r="F31" s="3"/>
      <c r="G31" s="3"/>
      <c r="H31" s="3"/>
      <c r="I31" s="3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4"/>
      <c r="U31" s="14"/>
      <c r="V31" s="14"/>
      <c r="W31" s="16"/>
      <c r="X31" s="6"/>
      <c r="Y31" s="6"/>
      <c r="Z31" s="6"/>
      <c r="AA31" s="6"/>
      <c r="AB31" s="49"/>
      <c r="AC31" s="5"/>
      <c r="AD31" s="3"/>
      <c r="AE31" s="3"/>
      <c r="AF31" s="3"/>
      <c r="AG31" s="3"/>
      <c r="AH31" s="3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2:48" x14ac:dyDescent="0.2">
      <c r="B32" s="4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9"/>
      <c r="U32" s="9"/>
      <c r="V32" s="9"/>
      <c r="W32" s="14"/>
      <c r="X32" s="3"/>
      <c r="Y32" s="3"/>
      <c r="Z32" s="3"/>
      <c r="AA32" s="3"/>
      <c r="AB32" s="54"/>
      <c r="AC32" s="5"/>
      <c r="AD32" s="9"/>
      <c r="AE32" s="9"/>
      <c r="AF32" s="9"/>
      <c r="AG32" s="9"/>
      <c r="AH32" s="9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2:48" x14ac:dyDescent="0.2">
      <c r="B33" s="43"/>
      <c r="C33" s="3"/>
      <c r="D33" s="3"/>
      <c r="E33" s="3"/>
      <c r="F33" s="3"/>
      <c r="G33" s="3"/>
      <c r="H33" s="3"/>
      <c r="I33" s="3"/>
      <c r="J33" s="14"/>
      <c r="K33" s="3"/>
      <c r="L33" s="3"/>
      <c r="M33" s="3"/>
      <c r="N33" s="9"/>
      <c r="O33" s="9"/>
      <c r="P33" s="9"/>
      <c r="Q33" s="9"/>
      <c r="R33" s="9"/>
      <c r="S33" s="9"/>
      <c r="T33" s="9"/>
      <c r="U33" s="9"/>
      <c r="V33" s="9"/>
      <c r="W33" s="9"/>
      <c r="X33" s="22"/>
      <c r="Y33" s="22"/>
      <c r="Z33" s="22"/>
      <c r="AA33" s="22"/>
      <c r="AB33" s="55"/>
      <c r="AC33" s="5"/>
      <c r="AD33" s="3"/>
      <c r="AE33" s="3"/>
      <c r="AF33" s="3"/>
      <c r="AG33" s="3"/>
      <c r="AH33" s="3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2:48" x14ac:dyDescent="0.2">
      <c r="B34" s="4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4"/>
      <c r="U34" s="14"/>
      <c r="V34" s="14"/>
      <c r="W34" s="3"/>
      <c r="X34" s="7"/>
      <c r="Y34" s="7"/>
      <c r="Z34" s="7"/>
      <c r="AA34" s="7"/>
      <c r="AB34" s="56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2:48" ht="14.25" x14ac:dyDescent="0.2">
      <c r="B35" s="43"/>
      <c r="C35" s="3"/>
      <c r="D35" s="3"/>
      <c r="E35" s="3"/>
      <c r="F35" s="3"/>
      <c r="G35" s="3"/>
      <c r="H35" s="3"/>
      <c r="I35" s="17"/>
      <c r="J35" s="2"/>
      <c r="K35" s="3"/>
      <c r="L35" s="3"/>
      <c r="M35" s="16"/>
      <c r="N35" s="3"/>
      <c r="O35" s="3"/>
      <c r="P35" s="3"/>
      <c r="Q35" s="3"/>
      <c r="R35" s="3"/>
      <c r="S35" s="3"/>
      <c r="T35" s="8"/>
      <c r="U35" s="8"/>
      <c r="V35" s="8"/>
      <c r="W35" s="8"/>
      <c r="X35" s="13"/>
      <c r="Y35" s="13"/>
      <c r="Z35" s="9"/>
      <c r="AA35" s="9"/>
      <c r="AB35" s="50"/>
      <c r="AC35" s="5"/>
      <c r="AD35" s="5"/>
      <c r="AE35" s="18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2:48" ht="14.25" x14ac:dyDescent="0.2">
      <c r="B36" s="43"/>
      <c r="C36" s="3"/>
      <c r="D36" s="3"/>
      <c r="E36" s="3"/>
      <c r="F36" s="3"/>
      <c r="G36" s="3"/>
      <c r="H36" s="3"/>
      <c r="I36" s="17"/>
      <c r="K36" s="57"/>
      <c r="L36" s="57"/>
      <c r="M36" s="3"/>
      <c r="N36" s="8"/>
      <c r="O36" s="8"/>
      <c r="P36" s="8"/>
      <c r="Q36" s="8"/>
      <c r="R36" s="8"/>
      <c r="S36" s="8"/>
      <c r="T36" s="8"/>
      <c r="U36" s="8"/>
      <c r="V36" s="8"/>
      <c r="W36" s="8"/>
      <c r="X36" s="13"/>
      <c r="Y36" s="13"/>
      <c r="Z36" s="9"/>
      <c r="AA36" s="9"/>
      <c r="AB36" s="50"/>
      <c r="AC36" s="5"/>
      <c r="AD36" s="5"/>
      <c r="AE36" s="19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2:48" x14ac:dyDescent="0.2">
      <c r="B37" s="43"/>
      <c r="C37" s="3"/>
      <c r="D37" s="3"/>
      <c r="E37" s="3"/>
      <c r="F37" s="3"/>
      <c r="G37" s="3"/>
      <c r="H37" s="3"/>
      <c r="I37" s="3"/>
      <c r="K37" s="57"/>
      <c r="L37" s="57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3"/>
      <c r="Y37" s="13"/>
      <c r="Z37" s="9"/>
      <c r="AA37" s="9"/>
      <c r="AB37" s="50"/>
      <c r="AC37" s="5"/>
      <c r="AD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2:48" x14ac:dyDescent="0.2">
      <c r="B38" s="43"/>
      <c r="C38" s="3"/>
      <c r="D38" s="3"/>
      <c r="E38" s="3"/>
      <c r="F38" s="3"/>
      <c r="G38" s="3"/>
      <c r="H38" s="3"/>
      <c r="I38" s="3"/>
      <c r="K38" s="57"/>
      <c r="L38" s="57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13"/>
      <c r="Y38" s="13"/>
      <c r="Z38" s="9"/>
      <c r="AA38" s="9"/>
      <c r="AB38" s="50"/>
      <c r="AC38" s="5"/>
      <c r="AD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2:48" x14ac:dyDescent="0.2">
      <c r="B39" s="43"/>
      <c r="C39" s="3"/>
      <c r="D39" s="3"/>
      <c r="E39" s="3"/>
      <c r="F39" s="3"/>
      <c r="G39" s="3"/>
      <c r="H39" s="3"/>
      <c r="I39" s="3"/>
      <c r="J39" s="12"/>
      <c r="K39" s="3"/>
      <c r="L39" s="3"/>
      <c r="M39" s="21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  <c r="Y39" s="9"/>
      <c r="Z39" s="3"/>
      <c r="AA39" s="3"/>
      <c r="AB39" s="54"/>
      <c r="AC39" s="5"/>
      <c r="AD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2:48" ht="14.25" x14ac:dyDescent="0.2">
      <c r="B40" s="43"/>
      <c r="C40" s="3"/>
      <c r="D40" s="3"/>
      <c r="E40" s="3"/>
      <c r="F40" s="3"/>
      <c r="G40" s="3"/>
      <c r="H40" s="3"/>
      <c r="I40" s="3"/>
      <c r="J40" s="2"/>
      <c r="K40" s="3"/>
      <c r="L40" s="3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9"/>
      <c r="Y40" s="9"/>
      <c r="Z40" s="3"/>
      <c r="AA40" s="3"/>
      <c r="AB40" s="54"/>
      <c r="AC40" s="5"/>
      <c r="AD40" s="5"/>
      <c r="AE40" s="18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2:48" ht="15" thickBot="1" x14ac:dyDescent="0.25">
      <c r="B41" s="58"/>
      <c r="C41" s="59"/>
      <c r="D41" s="59"/>
      <c r="E41" s="59"/>
      <c r="F41" s="59"/>
      <c r="G41" s="59"/>
      <c r="H41" s="59"/>
      <c r="I41" s="60"/>
      <c r="J41" s="59"/>
      <c r="K41" s="59"/>
      <c r="L41" s="59"/>
      <c r="M41" s="61"/>
      <c r="N41" s="59"/>
      <c r="O41" s="59"/>
      <c r="P41" s="59"/>
      <c r="Q41" s="59"/>
      <c r="R41" s="59"/>
      <c r="S41" s="59"/>
      <c r="T41" s="62"/>
      <c r="U41" s="62"/>
      <c r="V41" s="62"/>
      <c r="W41" s="62"/>
      <c r="X41" s="62"/>
      <c r="Y41" s="62"/>
      <c r="Z41" s="62"/>
      <c r="AA41" s="62"/>
      <c r="AB41" s="63"/>
      <c r="AC41" s="5"/>
      <c r="AD41" s="5"/>
      <c r="AE41" s="18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2:48" ht="12.75" customHeight="1" x14ac:dyDescent="0.2">
      <c r="B42" s="218" t="str">
        <f>B4</f>
        <v>OT.68.5.24.G</v>
      </c>
      <c r="C42" s="219"/>
      <c r="D42" s="222" t="s">
        <v>0</v>
      </c>
      <c r="E42" s="236">
        <f>'Data Sheet'!E39</f>
        <v>11</v>
      </c>
      <c r="F42" s="24" t="s">
        <v>17</v>
      </c>
      <c r="G42" s="25"/>
      <c r="H42" s="281">
        <f>'Data Sheet'!H39</f>
        <v>0</v>
      </c>
      <c r="I42" s="282"/>
      <c r="J42" s="282"/>
      <c r="K42" s="283"/>
      <c r="L42" s="224" t="s">
        <v>5</v>
      </c>
      <c r="M42" s="225"/>
      <c r="N42" s="226"/>
      <c r="O42" s="278">
        <f>'Data Sheet'!O39</f>
        <v>0</v>
      </c>
      <c r="P42" s="279"/>
      <c r="Q42" s="279"/>
      <c r="R42" s="279"/>
      <c r="S42" s="279"/>
      <c r="T42" s="199" t="s">
        <v>6</v>
      </c>
      <c r="U42" s="199"/>
      <c r="V42" s="199"/>
      <c r="W42" s="200"/>
      <c r="X42" s="271">
        <f>'Data Sheet'!W39</f>
        <v>0</v>
      </c>
      <c r="Y42" s="272"/>
      <c r="Z42" s="273"/>
      <c r="AA42" s="273"/>
      <c r="AB42" s="274"/>
      <c r="AC42" s="5"/>
      <c r="AD42" s="5"/>
      <c r="AE42" s="18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</row>
    <row r="43" spans="2:48" ht="12.75" customHeight="1" thickBot="1" x14ac:dyDescent="0.25">
      <c r="B43" s="220"/>
      <c r="C43" s="221"/>
      <c r="D43" s="223"/>
      <c r="E43" s="237"/>
      <c r="F43" s="26" t="s">
        <v>4</v>
      </c>
      <c r="G43" s="27"/>
      <c r="H43" s="284">
        <f>'Data Sheet'!H40</f>
        <v>0</v>
      </c>
      <c r="I43" s="285"/>
      <c r="J43" s="285"/>
      <c r="K43" s="286"/>
      <c r="L43" s="227"/>
      <c r="M43" s="228"/>
      <c r="N43" s="229"/>
      <c r="O43" s="280"/>
      <c r="P43" s="280"/>
      <c r="Q43" s="280"/>
      <c r="R43" s="280"/>
      <c r="S43" s="280"/>
      <c r="T43" s="201"/>
      <c r="U43" s="201"/>
      <c r="V43" s="201"/>
      <c r="W43" s="201"/>
      <c r="X43" s="275"/>
      <c r="Y43" s="276"/>
      <c r="Z43" s="276"/>
      <c r="AA43" s="276"/>
      <c r="AB43" s="277"/>
      <c r="AC43" s="5"/>
      <c r="AD43" s="5"/>
      <c r="AE43" s="19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2:48" ht="14.25" x14ac:dyDescent="0.2">
      <c r="AC44" s="5"/>
      <c r="AD44" s="5"/>
      <c r="AE44" s="19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2:48" x14ac:dyDescent="0.2">
      <c r="AC45" s="5"/>
      <c r="AD45" s="5"/>
      <c r="AE45" s="9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2:48" x14ac:dyDescent="0.2">
      <c r="AC46" s="5"/>
      <c r="AD46" s="5"/>
      <c r="AE46" s="9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2:48" x14ac:dyDescent="0.2"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</row>
    <row r="48" spans="2:48" x14ac:dyDescent="0.2"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26:48" x14ac:dyDescent="0.2"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26:48" x14ac:dyDescent="0.2"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26:48" x14ac:dyDescent="0.2"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</row>
    <row r="52" spans="26:48" x14ac:dyDescent="0.2"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26:48" x14ac:dyDescent="0.2">
      <c r="Z53" s="6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26:48" x14ac:dyDescent="0.2">
      <c r="Z54" s="11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26:48" x14ac:dyDescent="0.2">
      <c r="Z55" s="84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26:48" x14ac:dyDescent="0.2"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26:48" x14ac:dyDescent="0.2"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26:48" x14ac:dyDescent="0.2"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</row>
    <row r="59" spans="26:48" x14ac:dyDescent="0.2"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26:48" x14ac:dyDescent="0.2"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26:48" x14ac:dyDescent="0.2"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26:48" x14ac:dyDescent="0.2"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</row>
    <row r="63" spans="26:48" x14ac:dyDescent="0.2"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</row>
    <row r="64" spans="26:48" x14ac:dyDescent="0.2"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</row>
    <row r="65" spans="29:48" x14ac:dyDescent="0.2"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</row>
    <row r="66" spans="29:48" x14ac:dyDescent="0.2"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</row>
    <row r="67" spans="29:48" x14ac:dyDescent="0.2"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</row>
    <row r="68" spans="29:48" x14ac:dyDescent="0.2"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29:48" x14ac:dyDescent="0.2"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</row>
    <row r="70" spans="29:48" x14ac:dyDescent="0.2"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29:48" x14ac:dyDescent="0.2"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</row>
    <row r="72" spans="29:48" x14ac:dyDescent="0.2"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</row>
    <row r="73" spans="29:48" x14ac:dyDescent="0.2"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</row>
    <row r="74" spans="29:48" x14ac:dyDescent="0.2"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</row>
    <row r="75" spans="29:48" x14ac:dyDescent="0.2"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</row>
  </sheetData>
  <sheetProtection algorithmName="SHA-512" hashValue="2PIdIXmGbwivnloyvlLucloul534LWaleU50lDdx7Ak4LCOz5y3UCfAJ7npAiUqAQAk2/AVFlzCp/G/yUAUOpQ==" saltValue="vdkvlYTiese126Th5A2m/Q==" spinCount="100000" sheet="1" objects="1" scenarios="1"/>
  <mergeCells count="25">
    <mergeCell ref="B4:E7"/>
    <mergeCell ref="F4:S5"/>
    <mergeCell ref="F6:S7"/>
    <mergeCell ref="J17:N18"/>
    <mergeCell ref="T42:W43"/>
    <mergeCell ref="X42:AB43"/>
    <mergeCell ref="L42:N43"/>
    <mergeCell ref="O42:S43"/>
    <mergeCell ref="B42:C43"/>
    <mergeCell ref="D42:D43"/>
    <mergeCell ref="E42:E43"/>
    <mergeCell ref="H42:K42"/>
    <mergeCell ref="H43:K43"/>
    <mergeCell ref="Z17:AA18"/>
    <mergeCell ref="Z19:AA19"/>
    <mergeCell ref="O17:P18"/>
    <mergeCell ref="Q17:R18"/>
    <mergeCell ref="S17:T18"/>
    <mergeCell ref="U17:V18"/>
    <mergeCell ref="O19:P19"/>
    <mergeCell ref="Q19:R19"/>
    <mergeCell ref="S19:T19"/>
    <mergeCell ref="U19:V19"/>
    <mergeCell ref="W17:X18"/>
    <mergeCell ref="W19:X19"/>
  </mergeCells>
  <phoneticPr fontId="1" type="noConversion"/>
  <pageMargins left="0.32" right="0.2" top="0.44" bottom="0.43" header="0.24" footer="0.27"/>
  <pageSetup paperSize="9" scale="91" orientation="landscape" r:id="rId1"/>
  <headerFooter alignWithMargins="0"/>
  <ignoredErrors>
    <ignoredError sqref="W42:X43 T42:T43 Z42:AB43 I42:Q43 H4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showGridLines="0" showZeros="0" workbookViewId="0">
      <selection activeCell="G25" sqref="G25"/>
    </sheetView>
  </sheetViews>
  <sheetFormatPr defaultRowHeight="12.75" x14ac:dyDescent="0.2"/>
  <cols>
    <col min="1" max="1" width="5.28515625" customWidth="1"/>
    <col min="2" max="2" width="25" customWidth="1"/>
    <col min="3" max="3" width="14" customWidth="1"/>
    <col min="4" max="4" width="19.42578125" customWidth="1"/>
    <col min="5" max="5" width="18" customWidth="1"/>
    <col min="6" max="6" width="17.140625" style="73" customWidth="1"/>
    <col min="7" max="8" width="6.42578125" style="73" bestFit="1" customWidth="1"/>
    <col min="9" max="10" width="3.85546875" style="73" bestFit="1" customWidth="1"/>
  </cols>
  <sheetData>
    <row r="1" spans="2:12" ht="30" customHeight="1" x14ac:dyDescent="0.35">
      <c r="B1" s="71" t="str">
        <f>'Data Sheet'!F6</f>
        <v>Elite Aero PSD, With Hook Lock</v>
      </c>
      <c r="C1" s="72"/>
    </row>
    <row r="2" spans="2:12" ht="30" customHeight="1" x14ac:dyDescent="0.35">
      <c r="B2" s="71" t="s">
        <v>16</v>
      </c>
      <c r="C2" s="72"/>
    </row>
    <row r="3" spans="2:12" x14ac:dyDescent="0.2">
      <c r="K3" s="74"/>
      <c r="L3" s="74"/>
    </row>
    <row r="4" spans="2:12" ht="13.5" thickBot="1" x14ac:dyDescent="0.25">
      <c r="K4" s="74"/>
      <c r="L4" s="74"/>
    </row>
    <row r="5" spans="2:12" ht="19.5" customHeight="1" x14ac:dyDescent="0.25">
      <c r="B5" s="75" t="s">
        <v>17</v>
      </c>
      <c r="C5" s="148">
        <f>'Data Sheet'!H39</f>
        <v>0</v>
      </c>
      <c r="D5" s="149"/>
      <c r="F5" s="292" t="s">
        <v>37</v>
      </c>
      <c r="G5" s="300">
        <f>'Data Sheet'!M30</f>
        <v>6000</v>
      </c>
      <c r="H5" s="302">
        <f>'Data Sheet'!O30</f>
        <v>0</v>
      </c>
      <c r="I5" s="314">
        <f>'Data Sheet'!P30</f>
        <v>0</v>
      </c>
      <c r="J5" s="315">
        <f>'Data Sheet'!Q30</f>
        <v>68</v>
      </c>
      <c r="K5" s="113"/>
    </row>
    <row r="6" spans="2:12" ht="19.5" customHeight="1" thickBot="1" x14ac:dyDescent="0.3">
      <c r="B6" s="75" t="s">
        <v>4</v>
      </c>
      <c r="C6" s="148">
        <f>'Data Sheet'!H40</f>
        <v>0</v>
      </c>
      <c r="D6" s="149"/>
      <c r="F6" s="293"/>
      <c r="G6" s="301"/>
      <c r="H6" s="303"/>
      <c r="I6" s="303"/>
      <c r="J6" s="316"/>
    </row>
    <row r="7" spans="2:12" ht="19.5" customHeight="1" x14ac:dyDescent="0.25">
      <c r="B7" s="75" t="s">
        <v>5</v>
      </c>
      <c r="C7" s="150">
        <f>'Data Sheet'!O39</f>
        <v>0</v>
      </c>
      <c r="D7" s="149"/>
    </row>
    <row r="8" spans="2:12" ht="19.5" customHeight="1" x14ac:dyDescent="0.25">
      <c r="B8" s="75" t="s">
        <v>6</v>
      </c>
      <c r="C8" s="150">
        <f>'Data Sheet'!W39</f>
        <v>0</v>
      </c>
      <c r="D8" s="149"/>
    </row>
    <row r="10" spans="2:12" ht="13.5" thickBot="1" x14ac:dyDescent="0.25"/>
    <row r="11" spans="2:12" ht="33" customHeight="1" thickBot="1" x14ac:dyDescent="0.25">
      <c r="B11" s="88" t="s">
        <v>18</v>
      </c>
      <c r="C11" s="89" t="s">
        <v>19</v>
      </c>
      <c r="D11" s="76"/>
      <c r="E11" s="77" t="s">
        <v>64</v>
      </c>
      <c r="F11" s="77" t="s">
        <v>20</v>
      </c>
      <c r="G11" s="294" t="s">
        <v>21</v>
      </c>
      <c r="H11" s="295"/>
      <c r="I11" s="317" t="s">
        <v>22</v>
      </c>
      <c r="J11" s="318"/>
      <c r="K11" s="319"/>
    </row>
    <row r="12" spans="2:12" ht="18.75" customHeight="1" x14ac:dyDescent="0.2">
      <c r="B12" s="140" t="s">
        <v>23</v>
      </c>
      <c r="C12" s="143" t="s">
        <v>46</v>
      </c>
      <c r="D12" s="137"/>
      <c r="E12" s="160">
        <v>20209310003</v>
      </c>
      <c r="F12" s="151">
        <f>'Data Sheet'!$M$15</f>
        <v>0</v>
      </c>
      <c r="G12" s="296">
        <f>'Data Sheet'!$U$15</f>
        <v>0</v>
      </c>
      <c r="H12" s="297"/>
      <c r="I12" s="320" t="s">
        <v>62</v>
      </c>
      <c r="J12" s="321"/>
      <c r="K12" s="322"/>
    </row>
    <row r="13" spans="2:12" ht="18.75" customHeight="1" x14ac:dyDescent="0.2">
      <c r="B13" s="141" t="s">
        <v>24</v>
      </c>
      <c r="C13" s="144" t="s">
        <v>47</v>
      </c>
      <c r="D13" s="138"/>
      <c r="E13" s="161">
        <v>20309310003</v>
      </c>
      <c r="F13" s="152">
        <f>'Data Sheet'!$M$15</f>
        <v>0</v>
      </c>
      <c r="G13" s="298">
        <f>'Data Sheet'!$U$15</f>
        <v>0</v>
      </c>
      <c r="H13" s="299"/>
      <c r="I13" s="304" t="s">
        <v>63</v>
      </c>
      <c r="J13" s="305"/>
      <c r="K13" s="306"/>
    </row>
    <row r="14" spans="2:12" ht="18.75" customHeight="1" x14ac:dyDescent="0.2">
      <c r="B14" s="141" t="s">
        <v>26</v>
      </c>
      <c r="C14" s="145" t="s">
        <v>50</v>
      </c>
      <c r="D14" s="138"/>
      <c r="E14" s="161">
        <v>43409310003</v>
      </c>
      <c r="F14" s="163">
        <f>'Data Sheet'!$S$15-35.5</f>
        <v>-35.5</v>
      </c>
      <c r="G14" s="298">
        <f>'Data Sheet'!$U$15</f>
        <v>0</v>
      </c>
      <c r="H14" s="299"/>
      <c r="I14" s="307" t="s">
        <v>52</v>
      </c>
      <c r="J14" s="305"/>
      <c r="K14" s="306"/>
    </row>
    <row r="15" spans="2:12" ht="18.75" customHeight="1" x14ac:dyDescent="0.2">
      <c r="B15" s="141" t="s">
        <v>26</v>
      </c>
      <c r="C15" s="145" t="s">
        <v>51</v>
      </c>
      <c r="D15" s="138"/>
      <c r="E15" s="161">
        <v>43409310003</v>
      </c>
      <c r="F15" s="163">
        <f>('Data Sheet'!$M$15-'Data Sheet'!$S$15)-41.5</f>
        <v>-41.5</v>
      </c>
      <c r="G15" s="298">
        <f>'Data Sheet'!$U$15</f>
        <v>0</v>
      </c>
      <c r="H15" s="299"/>
      <c r="I15" s="307" t="s">
        <v>53</v>
      </c>
      <c r="J15" s="305"/>
      <c r="K15" s="306"/>
    </row>
    <row r="16" spans="2:12" ht="18.75" customHeight="1" x14ac:dyDescent="0.2">
      <c r="B16" s="167" t="s">
        <v>66</v>
      </c>
      <c r="C16" s="166" t="s">
        <v>67</v>
      </c>
      <c r="D16" s="138"/>
      <c r="E16" s="161">
        <v>51509310003</v>
      </c>
      <c r="F16" s="152">
        <f>'Data Sheet'!$M$15</f>
        <v>0</v>
      </c>
      <c r="G16" s="298">
        <f>'Data Sheet'!$U$15</f>
        <v>0</v>
      </c>
      <c r="H16" s="299"/>
      <c r="I16" s="304" t="str">
        <f>IF('Data Sheet'!S18="50mm","0515-002","0515-001")</f>
        <v>0515-001</v>
      </c>
      <c r="J16" s="305"/>
      <c r="K16" s="306"/>
    </row>
    <row r="17" spans="2:11" ht="18.75" customHeight="1" x14ac:dyDescent="0.2">
      <c r="B17" s="141"/>
      <c r="C17" s="145"/>
      <c r="D17" s="138"/>
      <c r="E17" s="161"/>
      <c r="F17" s="152"/>
      <c r="G17" s="298"/>
      <c r="H17" s="299"/>
      <c r="I17" s="147"/>
      <c r="J17" s="308"/>
      <c r="K17" s="306"/>
    </row>
    <row r="18" spans="2:11" ht="18.75" customHeight="1" x14ac:dyDescent="0.2">
      <c r="B18" s="141" t="s">
        <v>27</v>
      </c>
      <c r="C18" s="145" t="s">
        <v>28</v>
      </c>
      <c r="D18" s="138"/>
      <c r="E18" s="161">
        <v>34609310003</v>
      </c>
      <c r="F18" s="152">
        <f>'Data Sheet'!$K$15-110</f>
        <v>-110</v>
      </c>
      <c r="G18" s="298">
        <f>'Data Sheet'!$U$15</f>
        <v>0</v>
      </c>
      <c r="H18" s="299"/>
      <c r="I18" s="304" t="s">
        <v>79</v>
      </c>
      <c r="J18" s="305"/>
      <c r="K18" s="306"/>
    </row>
    <row r="19" spans="2:11" ht="18.75" customHeight="1" x14ac:dyDescent="0.2">
      <c r="B19" s="141" t="s">
        <v>29</v>
      </c>
      <c r="C19" s="145" t="s">
        <v>30</v>
      </c>
      <c r="D19" s="138"/>
      <c r="E19" s="161">
        <v>34709310003</v>
      </c>
      <c r="F19" s="152">
        <f>'Data Sheet'!$K$15-110</f>
        <v>-110</v>
      </c>
      <c r="G19" s="298">
        <f>'Data Sheet'!$U$15</f>
        <v>0</v>
      </c>
      <c r="H19" s="299"/>
      <c r="I19" s="304" t="s">
        <v>78</v>
      </c>
      <c r="J19" s="305"/>
      <c r="K19" s="306"/>
    </row>
    <row r="20" spans="2:11" ht="18.75" customHeight="1" x14ac:dyDescent="0.2">
      <c r="B20" s="141" t="s">
        <v>27</v>
      </c>
      <c r="C20" s="145" t="s">
        <v>31</v>
      </c>
      <c r="D20" s="138"/>
      <c r="E20" s="161">
        <v>34609310003</v>
      </c>
      <c r="F20" s="152">
        <f>'Data Sheet'!$K$15-110</f>
        <v>-110</v>
      </c>
      <c r="G20" s="298">
        <f>'Data Sheet'!$U$15</f>
        <v>0</v>
      </c>
      <c r="H20" s="299"/>
      <c r="I20" s="304" t="s">
        <v>48</v>
      </c>
      <c r="J20" s="305"/>
      <c r="K20" s="306"/>
    </row>
    <row r="21" spans="2:11" ht="18.75" customHeight="1" thickBot="1" x14ac:dyDescent="0.25">
      <c r="B21" s="142" t="s">
        <v>29</v>
      </c>
      <c r="C21" s="146" t="s">
        <v>32</v>
      </c>
      <c r="D21" s="139"/>
      <c r="E21" s="162">
        <v>34709310003</v>
      </c>
      <c r="F21" s="153">
        <f>'Data Sheet'!$K$15-110</f>
        <v>-110</v>
      </c>
      <c r="G21" s="312">
        <f>'Data Sheet'!$U$15</f>
        <v>0</v>
      </c>
      <c r="H21" s="313"/>
      <c r="I21" s="309" t="s">
        <v>49</v>
      </c>
      <c r="J21" s="310"/>
      <c r="K21" s="311"/>
    </row>
    <row r="22" spans="2:11" ht="18.75" customHeight="1" x14ac:dyDescent="0.2"/>
  </sheetData>
  <sheetProtection algorithmName="SHA-512" hashValue="FyNYJE613zU2KwjZqQvMAaiZcZUq9Q98kAeqCFUW/yCRubOPFFhmwnlsjOFoeibRddikzYdFN11bZeExst1Itg==" saltValue="MKOPJK41d5bWyoTsitA9+A==" spinCount="100000" sheet="1" objects="1" scenarios="1"/>
  <mergeCells count="27">
    <mergeCell ref="I5:I6"/>
    <mergeCell ref="J5:J6"/>
    <mergeCell ref="I11:K11"/>
    <mergeCell ref="I12:K12"/>
    <mergeCell ref="I13:K13"/>
    <mergeCell ref="I19:K19"/>
    <mergeCell ref="I20:K20"/>
    <mergeCell ref="I21:K21"/>
    <mergeCell ref="G18:H18"/>
    <mergeCell ref="G19:H19"/>
    <mergeCell ref="G20:H20"/>
    <mergeCell ref="G21:H21"/>
    <mergeCell ref="G14:H14"/>
    <mergeCell ref="G16:H16"/>
    <mergeCell ref="G17:H17"/>
    <mergeCell ref="G15:H15"/>
    <mergeCell ref="I18:K18"/>
    <mergeCell ref="I14:K14"/>
    <mergeCell ref="I16:K16"/>
    <mergeCell ref="J17:K17"/>
    <mergeCell ref="I15:K15"/>
    <mergeCell ref="F5:F6"/>
    <mergeCell ref="G11:H11"/>
    <mergeCell ref="G12:H12"/>
    <mergeCell ref="G13:H13"/>
    <mergeCell ref="G5:G6"/>
    <mergeCell ref="H5:H6"/>
  </mergeCells>
  <phoneticPr fontId="1" type="noConversion"/>
  <pageMargins left="0.44" right="0.49" top="0.59" bottom="1" header="0.4" footer="0.5"/>
  <pageSetup paperSize="9" orientation="landscape" r:id="rId1"/>
  <headerFooter alignWithMargins="0"/>
  <ignoredErrors>
    <ignoredError sqref="C5:D8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"/>
  <sheetViews>
    <sheetView workbookViewId="0">
      <selection activeCell="B13" sqref="B13"/>
    </sheetView>
  </sheetViews>
  <sheetFormatPr defaultRowHeight="12.75" x14ac:dyDescent="0.2"/>
  <sheetData>
    <row r="3" spans="1:2" x14ac:dyDescent="0.2">
      <c r="A3" s="113" t="s">
        <v>39</v>
      </c>
      <c r="B3" s="113" t="s">
        <v>76</v>
      </c>
    </row>
    <row r="4" spans="1:2" x14ac:dyDescent="0.2">
      <c r="A4" s="113" t="s">
        <v>77</v>
      </c>
      <c r="B4" s="11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Data Sheet</vt:lpstr>
      <vt:lpstr>Glass Order Template</vt:lpstr>
      <vt:lpstr>Cutting - Machining</vt:lpstr>
      <vt:lpstr>Sheet1</vt:lpstr>
      <vt:lpstr>'Data Sheet'!Print_Area</vt:lpstr>
      <vt:lpstr>'Glass Order Template'!Print_Area</vt:lpstr>
      <vt:lpstr>tick</vt:lpstr>
    </vt:vector>
  </TitlesOfParts>
  <Company>Optima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JohnHo</dc:creator>
  <cp:lastModifiedBy>Brian Gunn Admin</cp:lastModifiedBy>
  <cp:lastPrinted>2017-10-25T07:31:58Z</cp:lastPrinted>
  <dcterms:created xsi:type="dcterms:W3CDTF">2008-02-01T08:11:12Z</dcterms:created>
  <dcterms:modified xsi:type="dcterms:W3CDTF">2017-11-24T09:51:42Z</dcterms:modified>
</cp:coreProperties>
</file>